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75" windowWidth="22035" windowHeight="10545" tabRatio="885"/>
  </bookViews>
  <sheets>
    <sheet name="CCAR 9Q capital ratios" sheetId="2" r:id="rId1"/>
    <sheet name="Capital expectations" sheetId="1" r:id="rId2"/>
    <sheet name="T1L ratio - Dec 15" sheetId="5" r:id="rId3"/>
    <sheet name="Individual &amp; Top 10 exposures" sheetId="6" r:id="rId4"/>
    <sheet name="top exposures" sheetId="16" r:id="rId5"/>
    <sheet name="LCR, MVE, NII, SFR" sheetId="13" r:id="rId6"/>
    <sheet name="Op risk events" sheetId="4" r:id="rId7"/>
    <sheet name="Gross losses over gross margins" sheetId="7" r:id="rId8"/>
    <sheet name="Total customer complaints" sheetId="8" r:id="rId9"/>
    <sheet name="Compliance risk" sheetId="14" r:id="rId10"/>
    <sheet name="Fiduciary risk" sheetId="17" r:id="rId11"/>
    <sheet name="Reg R requirements" sheetId="3" r:id="rId12"/>
    <sheet name="Aging of Excesses" sheetId="9" r:id="rId13"/>
    <sheet name="past due regulatory CAPs" sheetId="10" r:id="rId14"/>
    <sheet name="High risk politically exposed %" sheetId="11" r:id="rId15"/>
    <sheet name="AML transaction " sheetId="12"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a" localSheetId="5">'[6]#¡REF'!#REF!</definedName>
    <definedName name="\a">'[6]#¡REF'!#REF!</definedName>
    <definedName name="\b" localSheetId="5">#REF!</definedName>
    <definedName name="\b">#REF!</definedName>
    <definedName name="\I" localSheetId="5">#REF!</definedName>
    <definedName name="\I">#REF!</definedName>
    <definedName name="\m" localSheetId="5">'[6]#¡REF'!#REF!</definedName>
    <definedName name="\m">'[6]#¡REF'!#REF!</definedName>
    <definedName name="__DVO1">OFFSET('[8]SMFM VaR Summary'!$F$336,0,0,COUNTA('[8]SMFM VaR Summary'!$F:$F)-1)</definedName>
    <definedName name="__TSY10">'[9]tsy summary'!$D$11</definedName>
    <definedName name="__VaE95">OFFSET('[8]Total P&amp;L'!$R$1,1,0,COUNTA('[8]Total P&amp;L'!$R:$R)-1)</definedName>
    <definedName name="__VaE99">OFFSET('[8]Total P&amp;L'!$P$1,1,0,COUNTA('[8]Total P&amp;L'!$P:$P)-1)</definedName>
    <definedName name="__Var95">OFFSET('[8]Total P&amp;L'!$O$1,1,0,COUNTA('[8]Total P&amp;L'!$O:$O)-1)</definedName>
    <definedName name="__Var99">OFFSET('[8]Total P&amp;L'!$M$1,1,0,COUNTA('[8]Total P&amp;L'!$M:$M)-1)</definedName>
    <definedName name="_12CIEVE" localSheetId="5">#REF!</definedName>
    <definedName name="_12CIEVE">#REF!</definedName>
    <definedName name="_15MON" localSheetId="5">#REF!</definedName>
    <definedName name="_15MON">#REF!</definedName>
    <definedName name="_18803" localSheetId="5">#REF!</definedName>
    <definedName name="_18803">#REF!</definedName>
    <definedName name="_18TA" localSheetId="5">#REF!</definedName>
    <definedName name="_18TA">#REF!</definedName>
    <definedName name="_1995" localSheetId="5">'[10]FHLB (2)'!#REF!</definedName>
    <definedName name="_1995">'[10]FHLB (2)'!#REF!</definedName>
    <definedName name="_1996" localSheetId="5">'[10]FHLB (2)'!#REF!</definedName>
    <definedName name="_1996">'[10]FHLB (2)'!#REF!</definedName>
    <definedName name="_1997" localSheetId="5">'[10]FHLB (2)'!#REF!</definedName>
    <definedName name="_1997">'[10]FHLB (2)'!#REF!</definedName>
    <definedName name="_1998" localSheetId="5">'[10]FHLB (2)'!#REF!</definedName>
    <definedName name="_1998">'[10]FHLB (2)'!#REF!</definedName>
    <definedName name="_1999" localSheetId="5">'[10]FHLB (2)'!#REF!</definedName>
    <definedName name="_1999">'[10]FHLB (2)'!#REF!</definedName>
    <definedName name="_2000" localSheetId="5">'[10]FHLB (2)'!#REF!</definedName>
    <definedName name="_2000">'[10]FHLB (2)'!#REF!</definedName>
    <definedName name="_21VEN1" localSheetId="5">#REF!</definedName>
    <definedName name="_21VEN1">#REF!</definedName>
    <definedName name="_24VEN1" localSheetId="5">#REF!</definedName>
    <definedName name="_24VEN1">#REF!</definedName>
    <definedName name="_3pla" localSheetId="5">#REF!</definedName>
    <definedName name="_3pla">#REF!</definedName>
    <definedName name="_6MON" localSheetId="5">#REF!</definedName>
    <definedName name="_6MON">#REF!</definedName>
    <definedName name="_999_capital_promedio_estimado_historico" localSheetId="5">#REF!</definedName>
    <definedName name="_999_capital_promedio_estimado_historico">#REF!</definedName>
    <definedName name="_9CIEVE" localSheetId="5">#REF!</definedName>
    <definedName name="_9CIEVE">#REF!</definedName>
    <definedName name="_BQ4.1" hidden="1">[11]RATIOS!$A$1:$F$1007</definedName>
    <definedName name="_BQ4.6" localSheetId="5" hidden="1">#REF!</definedName>
    <definedName name="_BQ4.6" hidden="1">#REF!</definedName>
    <definedName name="_CCG10" localSheetId="5">[12]GALDON!#REF!</definedName>
    <definedName name="_CCG10">[12]GALDON!#REF!</definedName>
    <definedName name="_CCG2" localSheetId="5">[12]GALDON!#REF!</definedName>
    <definedName name="_CCG2">[12]GALDON!#REF!</definedName>
    <definedName name="_CCG6" localSheetId="5">[12]GALDON!#REF!</definedName>
    <definedName name="_CCG6">[12]GALDON!#REF!</definedName>
    <definedName name="_CCG7" localSheetId="5">[12]GALDON!#REF!</definedName>
    <definedName name="_CCG7">[12]GALDON!#REF!</definedName>
    <definedName name="_DVO1">OFFSET('[13]SMFM VaR Summary'!$F$336,0,0,COUNTA('[13]SMFM VaR Summary'!$F$1:$F$65534)-1)</definedName>
    <definedName name="_Key1" localSheetId="5" hidden="1">#REF!</definedName>
    <definedName name="_Key1" hidden="1">#REF!</definedName>
    <definedName name="_Key2" localSheetId="5" hidden="1">#REF!</definedName>
    <definedName name="_Key2" hidden="1">#REF!</definedName>
    <definedName name="_mm1">[14]!_mm1</definedName>
    <definedName name="_mm2">[14]!_mm2</definedName>
    <definedName name="_mm3">[14]!_mm3</definedName>
    <definedName name="_mm4">[14]!_mm4</definedName>
    <definedName name="_Order1" hidden="1">255</definedName>
    <definedName name="_Order2" hidden="1">255</definedName>
    <definedName name="_r">[14]!_r</definedName>
    <definedName name="_R5T" localSheetId="5" hidden="1">{#N/A,#N/A,TRUE,"GLOBAL";#N/A,#N/A,TRUE,"RUSTICOS";#N/A,#N/A,TRUE,"INMUEBLES"}</definedName>
    <definedName name="_R5T" hidden="1">{#N/A,#N/A,TRUE,"GLOBAL";#N/A,#N/A,TRUE,"RUSTICOS";#N/A,#N/A,TRUE,"INMUEBLES"}</definedName>
    <definedName name="_R6T" localSheetId="5" hidden="1">{#N/A,#N/A,TRUE,"GLOBAL";#N/A,#N/A,TRUE,"RUSTICOS";#N/A,#N/A,TRUE,"INMUEBLES"}</definedName>
    <definedName name="_R6T" hidden="1">{#N/A,#N/A,TRUE,"GLOBAL";#N/A,#N/A,TRUE,"RUSTICOS";#N/A,#N/A,TRUE,"INMUEBLES"}</definedName>
    <definedName name="_Regression_Int" hidden="1">1</definedName>
    <definedName name="_Regression_Out" localSheetId="5" hidden="1">'[15]#¡REF'!#REF!</definedName>
    <definedName name="_Regression_Out" hidden="1">'[15]#¡REF'!#REF!</definedName>
    <definedName name="_Regression_X" localSheetId="5" hidden="1">'[15]#¡REF'!#REF!</definedName>
    <definedName name="_Regression_X" hidden="1">'[15]#¡REF'!#REF!</definedName>
    <definedName name="_Regression_Y" localSheetId="5" hidden="1">'[15]#¡REF'!#REF!</definedName>
    <definedName name="_Regression_Y" hidden="1">'[15]#¡REF'!#REF!</definedName>
    <definedName name="_REP10" localSheetId="5">[12]GALDON!#REF!</definedName>
    <definedName name="_REP10">[12]GALDON!#REF!</definedName>
    <definedName name="_REP2" localSheetId="5">[12]GALDON!#REF!</definedName>
    <definedName name="_REP2">[12]GALDON!#REF!</definedName>
    <definedName name="_REP6" localSheetId="5">[12]GALDON!#REF!</definedName>
    <definedName name="_REP6">[12]GALDON!#REF!</definedName>
    <definedName name="_REP7" localSheetId="5">[12]GALDON!#REF!</definedName>
    <definedName name="_REP7">[12]GALDON!#REF!</definedName>
    <definedName name="_SAL1" localSheetId="5">#REF!</definedName>
    <definedName name="_SAL1">#REF!</definedName>
    <definedName name="_SAL2" localSheetId="5">#REF!</definedName>
    <definedName name="_SAL2">#REF!</definedName>
    <definedName name="_Sort" localSheetId="5" hidden="1">#REF!</definedName>
    <definedName name="_Sort" hidden="1">#REF!</definedName>
    <definedName name="_TC1">[16]Portada!$C$22</definedName>
    <definedName name="_TRI1" localSheetId="5">[12]GALDON!#REF!</definedName>
    <definedName name="_TRI1">[12]GALDON!#REF!</definedName>
    <definedName name="_TSY10">'[9]tsy summary'!$D$11</definedName>
    <definedName name="_VaE95">OFFSET('[17]Total P&amp;L'!$R$1,1,0,COUNTA('[17]Total P&amp;L'!$R:$R)-1)</definedName>
    <definedName name="_VaE99">OFFSET('[17]Total P&amp;L'!$P$1,1,0,COUNTA('[17]Total P&amp;L'!$P:$P)-1)</definedName>
    <definedName name="_Var95">OFFSET('[17]Total P&amp;L'!$O$1,1,0,COUNTA('[17]Total P&amp;L'!$O:$O)-1)</definedName>
    <definedName name="_Var99">OFFSET('[17]Total P&amp;L'!$M$1,1,0,COUNTA('[17]Total P&amp;L'!$M:$M)-1)</definedName>
    <definedName name="_vena_CapBSI_B1_C_1_230858509795983360">'CCAR 9Q capital ratios'!$F$5</definedName>
    <definedName name="_vena_CapBSI_B1_C_1_230858525113581568">'CCAR 9Q capital ratios'!$G$5</definedName>
    <definedName name="_vena_CapBSI_B1_C_1_230858539172888576">'CCAR 9Q capital ratios'!$H$5</definedName>
    <definedName name="_vena_CapBSI_B1_C_1_230858563583737856">'CCAR 9Q capital ratios'!$I$5</definedName>
    <definedName name="_vena_CapBSI_B1_C_1_230858841607110656">'CCAR 9Q capital ratios'!$K$5</definedName>
    <definedName name="_vena_CapBSI_B1_C_1_230858841607110656_1">'CCAR 9Q capital ratios'!$U$5</definedName>
    <definedName name="_vena_CapBSI_B1_C_1_230858841607110656_2">'CCAR 9Q capital ratios'!$AE$5</definedName>
    <definedName name="_vena_CapBSI_B1_C_1_230858841607110656_3">'CCAR 9Q capital ratios'!$AO$5</definedName>
    <definedName name="_vena_CapBSI_B1_C_1_230858841607110656_4">'CCAR 9Q capital ratios'!$AY$5</definedName>
    <definedName name="_vena_CapBSI_B1_C_1_230858864537370624">'CCAR 9Q capital ratios'!$L$5</definedName>
    <definedName name="_vena_CapBSI_B1_C_1_230858864537370624_1">'CCAR 9Q capital ratios'!$V$5</definedName>
    <definedName name="_vena_CapBSI_B1_C_1_230858864537370624_2">'CCAR 9Q capital ratios'!$AF$5</definedName>
    <definedName name="_vena_CapBSI_B1_C_1_230858864537370624_3">'CCAR 9Q capital ratios'!$AP$5</definedName>
    <definedName name="_vena_CapBSI_B1_C_1_230858864537370624_4">'CCAR 9Q capital ratios'!$AZ$5</definedName>
    <definedName name="_vena_CapBSI_B1_C_1_230858883713728512">'CCAR 9Q capital ratios'!$M$5</definedName>
    <definedName name="_vena_CapBSI_B1_C_1_230858883713728512_1">'CCAR 9Q capital ratios'!$W$5</definedName>
    <definedName name="_vena_CapBSI_B1_C_1_230858883713728512_2">'CCAR 9Q capital ratios'!$AG$5</definedName>
    <definedName name="_vena_CapBSI_B1_C_1_230858883713728512_3">'CCAR 9Q capital ratios'!$AQ$5</definedName>
    <definedName name="_vena_CapBSI_B1_C_1_230858883713728512_4">'CCAR 9Q capital ratios'!$BA$5</definedName>
    <definedName name="_vena_CapBSI_B1_C_1_230858941431545856">'CCAR 9Q capital ratios'!$N$5</definedName>
    <definedName name="_vena_CapBSI_B1_C_1_230858941431545856_1">'CCAR 9Q capital ratios'!$X$5</definedName>
    <definedName name="_vena_CapBSI_B1_C_1_230858941431545856_2">'CCAR 9Q capital ratios'!$AH$5</definedName>
    <definedName name="_vena_CapBSI_B1_C_1_230858941431545856_3">'CCAR 9Q capital ratios'!$AR$5</definedName>
    <definedName name="_vena_CapBSI_B1_C_1_230858941431545856_4">'CCAR 9Q capital ratios'!$BB$5</definedName>
    <definedName name="_vena_CapBSI_B1_C_1_230859049971744768">'CCAR 9Q capital ratios'!$O$5</definedName>
    <definedName name="_vena_CapBSI_B1_C_1_230859049971744768_1">'CCAR 9Q capital ratios'!$Y$5</definedName>
    <definedName name="_vena_CapBSI_B1_C_1_230859049971744768_2">'CCAR 9Q capital ratios'!$AI$5</definedName>
    <definedName name="_vena_CapBSI_B1_C_1_230859049971744768_3">'CCAR 9Q capital ratios'!$AS$5</definedName>
    <definedName name="_vena_CapBSI_B1_C_1_230859049971744768_4">'CCAR 9Q capital ratios'!$BC$5</definedName>
    <definedName name="_vena_CapBSI_B1_C_1_230859064827969536">'CCAR 9Q capital ratios'!$P$5</definedName>
    <definedName name="_vena_CapBSI_B1_C_1_230859064827969536_1">'CCAR 9Q capital ratios'!$Z$5</definedName>
    <definedName name="_vena_CapBSI_B1_C_1_230859064827969536_2">'CCAR 9Q capital ratios'!$AJ$5</definedName>
    <definedName name="_vena_CapBSI_B1_C_1_230859064827969536_3">'CCAR 9Q capital ratios'!$AT$5</definedName>
    <definedName name="_vena_CapBSI_B1_C_1_230859064827969536_4">'CCAR 9Q capital ratios'!$BD$5</definedName>
    <definedName name="_vena_CapBSI_B1_C_1_230859078451068928">'CCAR 9Q capital ratios'!$Q$5</definedName>
    <definedName name="_vena_CapBSI_B1_C_1_230859078451068928_1">'CCAR 9Q capital ratios'!$AA$5</definedName>
    <definedName name="_vena_CapBSI_B1_C_1_230859078451068928_2">'CCAR 9Q capital ratios'!$AK$5</definedName>
    <definedName name="_vena_CapBSI_B1_C_1_230859078451068928_3">'CCAR 9Q capital ratios'!$AU$5</definedName>
    <definedName name="_vena_CapBSI_B1_C_1_230859078451068928_4">'CCAR 9Q capital ratios'!$BE$5</definedName>
    <definedName name="_vena_CapBSI_B1_C_1_230859093835776000">'CCAR 9Q capital ratios'!$R$5</definedName>
    <definedName name="_vena_CapBSI_B1_C_1_230859093835776000_1">'CCAR 9Q capital ratios'!$AB$5</definedName>
    <definedName name="_vena_CapBSI_B1_C_1_230859093835776000_2">'CCAR 9Q capital ratios'!$AL$5</definedName>
    <definedName name="_vena_CapBSI_B1_C_1_230859093835776000_3">'CCAR 9Q capital ratios'!$AV$5</definedName>
    <definedName name="_vena_CapBSI_B1_C_1_230859093835776000_4">'CCAR 9Q capital ratios'!$BF$5</definedName>
    <definedName name="_vena_CapBSI_B1_C_1_248550486083371008">'CCAR 9Q capital ratios'!$S$5</definedName>
    <definedName name="_vena_CapBSI_B1_C_1_248550486083371008_1">'CCAR 9Q capital ratios'!$AC$5</definedName>
    <definedName name="_vena_CapBSI_B1_C_1_248550486083371008_2">'CCAR 9Q capital ratios'!$AM$5</definedName>
    <definedName name="_vena_CapBSI_B1_C_1_248550486083371008_3">'CCAR 9Q capital ratios'!$AW$5</definedName>
    <definedName name="_vena_CapBSI_B1_C_1_248550486083371008_4">'CCAR 9Q capital ratios'!$BG$5</definedName>
    <definedName name="_vena_CapBSI_B1_C_2_230860126356111360">'CCAR 9Q capital ratios'!$I$6</definedName>
    <definedName name="_vena_CapBSI_B1_C_2_230860226616754176">'CCAR 9Q capital ratios'!$K$6</definedName>
    <definedName name="_vena_CapBSI_B1_C_2_230860226616754176_1">'CCAR 9Q capital ratios'!$U$6</definedName>
    <definedName name="_vena_CapBSI_B1_C_2_230860226616754176_2">'CCAR 9Q capital ratios'!$AE$6</definedName>
    <definedName name="_vena_CapBSI_B1_C_2_230860226616754176_3">'CCAR 9Q capital ratios'!$AO$6</definedName>
    <definedName name="_vena_CapBSI_B1_C_2_230860226616754176_4">'CCAR 9Q capital ratios'!$AY$6</definedName>
    <definedName name="_vena_CapBSI_B1_C_2_230860237857488896">'CCAR 9Q capital ratios'!$L$6</definedName>
    <definedName name="_vena_CapBSI_B1_C_2_230860237857488896_1">'CCAR 9Q capital ratios'!$V$6</definedName>
    <definedName name="_vena_CapBSI_B1_C_2_230860237857488896_2">'CCAR 9Q capital ratios'!$AF$6</definedName>
    <definedName name="_vena_CapBSI_B1_C_2_230860237857488896_3">'CCAR 9Q capital ratios'!$AP$6</definedName>
    <definedName name="_vena_CapBSI_B1_C_2_230860237857488896_4">'CCAR 9Q capital ratios'!$AZ$6</definedName>
    <definedName name="_vena_CapBSI_B1_C_2_230860246497755136">'CCAR 9Q capital ratios'!$M$6</definedName>
    <definedName name="_vena_CapBSI_B1_C_2_230860246497755136_1">'CCAR 9Q capital ratios'!$W$6</definedName>
    <definedName name="_vena_CapBSI_B1_C_2_230860246497755136_2">'CCAR 9Q capital ratios'!$AG$6</definedName>
    <definedName name="_vena_CapBSI_B1_C_2_230860246497755136_3">'CCAR 9Q capital ratios'!$AQ$6</definedName>
    <definedName name="_vena_CapBSI_B1_C_2_230860246497755136_4">'CCAR 9Q capital ratios'!$BA$6</definedName>
    <definedName name="_vena_CapBSI_B1_C_2_230860256148848640">'CCAR 9Q capital ratios'!$N$6</definedName>
    <definedName name="_vena_CapBSI_B1_C_2_230860256148848640_1">'CCAR 9Q capital ratios'!$X$6</definedName>
    <definedName name="_vena_CapBSI_B1_C_2_230860256148848640_2">'CCAR 9Q capital ratios'!$AH$6</definedName>
    <definedName name="_vena_CapBSI_B1_C_2_230860256148848640_3">'CCAR 9Q capital ratios'!$AR$6</definedName>
    <definedName name="_vena_CapBSI_B1_C_2_230860256148848640_4">'CCAR 9Q capital ratios'!$BB$6</definedName>
    <definedName name="_vena_CapBSI_B1_C_2_230860293570428928">'CCAR 9Q capital ratios'!$O$6</definedName>
    <definedName name="_vena_CapBSI_B1_C_2_230860293570428928_1">'CCAR 9Q capital ratios'!$Y$6</definedName>
    <definedName name="_vena_CapBSI_B1_C_2_230860293570428928_2">'CCAR 9Q capital ratios'!$AI$6</definedName>
    <definedName name="_vena_CapBSI_B1_C_2_230860293570428928_3">'CCAR 9Q capital ratios'!$AS$6</definedName>
    <definedName name="_vena_CapBSI_B1_C_2_230860293570428928_4">'CCAR 9Q capital ratios'!$BC$6</definedName>
    <definedName name="_vena_CapBSI_B1_C_2_230860306308530176">'CCAR 9Q capital ratios'!$P$6</definedName>
    <definedName name="_vena_CapBSI_B1_C_2_230860306308530176_1">'CCAR 9Q capital ratios'!$Z$6</definedName>
    <definedName name="_vena_CapBSI_B1_C_2_230860306308530176_2">'CCAR 9Q capital ratios'!$AJ$6</definedName>
    <definedName name="_vena_CapBSI_B1_C_2_230860306308530176_3">'CCAR 9Q capital ratios'!$AT$6</definedName>
    <definedName name="_vena_CapBSI_B1_C_2_230860306308530176_4">'CCAR 9Q capital ratios'!$BD$6</definedName>
    <definedName name="_vena_CapBSI_B1_C_2_230860320749518848">'CCAR 9Q capital ratios'!$Q$6</definedName>
    <definedName name="_vena_CapBSI_B1_C_2_230860320749518848_1">'CCAR 9Q capital ratios'!$AA$6</definedName>
    <definedName name="_vena_CapBSI_B1_C_2_230860320749518848_2">'CCAR 9Q capital ratios'!$AK$6</definedName>
    <definedName name="_vena_CapBSI_B1_C_2_230860320749518848_3">'CCAR 9Q capital ratios'!$AU$6</definedName>
    <definedName name="_vena_CapBSI_B1_C_2_230860320749518848_4">'CCAR 9Q capital ratios'!$BE$6</definedName>
    <definedName name="_vena_CapBSI_B1_C_2_230860332363546624">'CCAR 9Q capital ratios'!$R$6</definedName>
    <definedName name="_vena_CapBSI_B1_C_2_230860332363546624_1">'CCAR 9Q capital ratios'!$AB$6</definedName>
    <definedName name="_vena_CapBSI_B1_C_2_230860332363546624_2">'CCAR 9Q capital ratios'!$AL$6</definedName>
    <definedName name="_vena_CapBSI_B1_C_2_230860332363546624_3">'CCAR 9Q capital ratios'!$AV$6</definedName>
    <definedName name="_vena_CapBSI_B1_C_2_230860332363546624_4">'CCAR 9Q capital ratios'!$BF$6</definedName>
    <definedName name="_vena_CapBSI_B1_C_2_230860342882861056">'CCAR 9Q capital ratios'!$S$6</definedName>
    <definedName name="_vena_CapBSI_B1_C_2_230860342882861056_1">'CCAR 9Q capital ratios'!$AC$6</definedName>
    <definedName name="_vena_CapBSI_B1_C_2_230860342882861056_2">'CCAR 9Q capital ratios'!$AM$6</definedName>
    <definedName name="_vena_CapBSI_B1_C_2_230860342882861056_3">'CCAR 9Q capital ratios'!$AW$6</definedName>
    <definedName name="_vena_CapBSI_B1_C_2_230860342882861056_4">'CCAR 9Q capital ratios'!$BG$6</definedName>
    <definedName name="_vena_CapBSI_B1_C_2_248614950019268608">'CCAR 9Q capital ratios'!$F$6</definedName>
    <definedName name="_vena_CapBSI_B1_C_2_248614950019268608_1">'CCAR 9Q capital ratios'!$G$6</definedName>
    <definedName name="_vena_CapBSI_B1_C_2_248614950019268608_2">'CCAR 9Q capital ratios'!$H$6</definedName>
    <definedName name="_vena_CapBSI_B1_C_3_230860830692999168">'CCAR 9Q capital ratios'!$K$3</definedName>
    <definedName name="_vena_CapBSI_B1_C_3_230860830692999168_1">'CCAR 9Q capital ratios'!$L$3</definedName>
    <definedName name="_vena_CapBSI_B1_C_3_230860830692999168_10">'CCAR 9Q capital ratios'!$V$3</definedName>
    <definedName name="_vena_CapBSI_B1_C_3_230860830692999168_11">'CCAR 9Q capital ratios'!$W$3</definedName>
    <definedName name="_vena_CapBSI_B1_C_3_230860830692999168_12">'CCAR 9Q capital ratios'!$X$3</definedName>
    <definedName name="_vena_CapBSI_B1_C_3_230860830692999168_13">'CCAR 9Q capital ratios'!$Y$3</definedName>
    <definedName name="_vena_CapBSI_B1_C_3_230860830692999168_14">'CCAR 9Q capital ratios'!$Z$3</definedName>
    <definedName name="_vena_CapBSI_B1_C_3_230860830692999168_15">'CCAR 9Q capital ratios'!$AA$3</definedName>
    <definedName name="_vena_CapBSI_B1_C_3_230860830692999168_16">'CCAR 9Q capital ratios'!$AB$3</definedName>
    <definedName name="_vena_CapBSI_B1_C_3_230860830692999168_17">'CCAR 9Q capital ratios'!$AC$3</definedName>
    <definedName name="_vena_CapBSI_B1_C_3_230860830692999168_18">'CCAR 9Q capital ratios'!$AE$3</definedName>
    <definedName name="_vena_CapBSI_B1_C_3_230860830692999168_19">'CCAR 9Q capital ratios'!$AF$3</definedName>
    <definedName name="_vena_CapBSI_B1_C_3_230860830692999168_2">'CCAR 9Q capital ratios'!$M$3</definedName>
    <definedName name="_vena_CapBSI_B1_C_3_230860830692999168_20">'CCAR 9Q capital ratios'!$AG$3</definedName>
    <definedName name="_vena_CapBSI_B1_C_3_230860830692999168_21">'CCAR 9Q capital ratios'!$AH$3</definedName>
    <definedName name="_vena_CapBSI_B1_C_3_230860830692999168_22">'CCAR 9Q capital ratios'!$AI$3</definedName>
    <definedName name="_vena_CapBSI_B1_C_3_230860830692999168_23">'CCAR 9Q capital ratios'!$AJ$3</definedName>
    <definedName name="_vena_CapBSI_B1_C_3_230860830692999168_24">'CCAR 9Q capital ratios'!$AK$3</definedName>
    <definedName name="_vena_CapBSI_B1_C_3_230860830692999168_25">'CCAR 9Q capital ratios'!$AL$3</definedName>
    <definedName name="_vena_CapBSI_B1_C_3_230860830692999168_26">'CCAR 9Q capital ratios'!$AM$3</definedName>
    <definedName name="_vena_CapBSI_B1_C_3_230860830692999168_27">'CCAR 9Q capital ratios'!$AO$3</definedName>
    <definedName name="_vena_CapBSI_B1_C_3_230860830692999168_28">'CCAR 9Q capital ratios'!$AP$3</definedName>
    <definedName name="_vena_CapBSI_B1_C_3_230860830692999168_29">'CCAR 9Q capital ratios'!$AQ$3</definedName>
    <definedName name="_vena_CapBSI_B1_C_3_230860830692999168_3">'CCAR 9Q capital ratios'!$N$3</definedName>
    <definedName name="_vena_CapBSI_B1_C_3_230860830692999168_30">'CCAR 9Q capital ratios'!$AR$3</definedName>
    <definedName name="_vena_CapBSI_B1_C_3_230860830692999168_31">'CCAR 9Q capital ratios'!$AS$3</definedName>
    <definedName name="_vena_CapBSI_B1_C_3_230860830692999168_32">'CCAR 9Q capital ratios'!$AT$3</definedName>
    <definedName name="_vena_CapBSI_B1_C_3_230860830692999168_33">'CCAR 9Q capital ratios'!$AU$3</definedName>
    <definedName name="_vena_CapBSI_B1_C_3_230860830692999168_34">'CCAR 9Q capital ratios'!$AV$3</definedName>
    <definedName name="_vena_CapBSI_B1_C_3_230860830692999168_35">'CCAR 9Q capital ratios'!$AW$3</definedName>
    <definedName name="_vena_CapBSI_B1_C_3_230860830692999168_36">'CCAR 9Q capital ratios'!$AY$3</definedName>
    <definedName name="_vena_CapBSI_B1_C_3_230860830692999168_37">'CCAR 9Q capital ratios'!$AZ$3</definedName>
    <definedName name="_vena_CapBSI_B1_C_3_230860830692999168_38">'CCAR 9Q capital ratios'!$BA$3</definedName>
    <definedName name="_vena_CapBSI_B1_C_3_230860830692999168_39">'CCAR 9Q capital ratios'!$BB$3</definedName>
    <definedName name="_vena_CapBSI_B1_C_3_230860830692999168_4">'CCAR 9Q capital ratios'!$O$3</definedName>
    <definedName name="_vena_CapBSI_B1_C_3_230860830692999168_40">'CCAR 9Q capital ratios'!$BC$3</definedName>
    <definedName name="_vena_CapBSI_B1_C_3_230860830692999168_41">'CCAR 9Q capital ratios'!$BD$3</definedName>
    <definedName name="_vena_CapBSI_B1_C_3_230860830692999168_42">'CCAR 9Q capital ratios'!$BE$3</definedName>
    <definedName name="_vena_CapBSI_B1_C_3_230860830692999168_43">'CCAR 9Q capital ratios'!$BF$3</definedName>
    <definedName name="_vena_CapBSI_B1_C_3_230860830692999168_44">'CCAR 9Q capital ratios'!$BG$3</definedName>
    <definedName name="_vena_CapBSI_B1_C_3_230860830692999168_45">'CCAR 9Q capital ratios'!$I$3</definedName>
    <definedName name="_vena_CapBSI_B1_C_3_230860830692999168_5">'CCAR 9Q capital ratios'!$P$3</definedName>
    <definedName name="_vena_CapBSI_B1_C_3_230860830692999168_6">'CCAR 9Q capital ratios'!$Q$3</definedName>
    <definedName name="_vena_CapBSI_B1_C_3_230860830692999168_7">'CCAR 9Q capital ratios'!$R$3</definedName>
    <definedName name="_vena_CapBSI_B1_C_3_230860830692999168_8">'CCAR 9Q capital ratios'!$S$3</definedName>
    <definedName name="_vena_CapBSI_B1_C_3_230860830692999168_9">'CCAR 9Q capital ratios'!$U$3</definedName>
    <definedName name="_vena_CapBSI_B1_C_3_230860959693012992">'CCAR 9Q capital ratios'!$F$3</definedName>
    <definedName name="_vena_CapBSI_B1_C_3_230860959693012992_1">'CCAR 9Q capital ratios'!$G$3</definedName>
    <definedName name="_vena_CapBSI_B1_C_3_230860959693012992_2">'CCAR 9Q capital ratios'!$H$3</definedName>
    <definedName name="_vena_CapBSI_B1_C_4_230862887281885184">'CCAR 9Q capital ratios'!$K$4</definedName>
    <definedName name="_vena_CapBSI_B1_C_4_230862887281885184_1">'CCAR 9Q capital ratios'!$L$4</definedName>
    <definedName name="_vena_CapBSI_B1_C_4_230862887281885184_2">'CCAR 9Q capital ratios'!$M$4</definedName>
    <definedName name="_vena_CapBSI_B1_C_4_230862887281885184_3">'CCAR 9Q capital ratios'!$N$4</definedName>
    <definedName name="_vena_CapBSI_B1_C_4_230862887281885184_4">'CCAR 9Q capital ratios'!$O$4</definedName>
    <definedName name="_vena_CapBSI_B1_C_4_230862887281885184_5">'CCAR 9Q capital ratios'!$P$4</definedName>
    <definedName name="_vena_CapBSI_B1_C_4_230862887281885184_6">'CCAR 9Q capital ratios'!$Q$4</definedName>
    <definedName name="_vena_CapBSI_B1_C_4_230862887281885184_7">'CCAR 9Q capital ratios'!$R$4</definedName>
    <definedName name="_vena_CapBSI_B1_C_4_230862887281885184_8">'CCAR 9Q capital ratios'!$S$4</definedName>
    <definedName name="_vena_CapBSI_B1_C_4_230862937282183168">'CCAR 9Q capital ratios'!$U$4</definedName>
    <definedName name="_vena_CapBSI_B1_C_4_230862937282183168_1">'CCAR 9Q capital ratios'!$V$4</definedName>
    <definedName name="_vena_CapBSI_B1_C_4_230862937282183168_2">'CCAR 9Q capital ratios'!$W$4</definedName>
    <definedName name="_vena_CapBSI_B1_C_4_230862937282183168_3">'CCAR 9Q capital ratios'!$X$4</definedName>
    <definedName name="_vena_CapBSI_B1_C_4_230862937282183168_4">'CCAR 9Q capital ratios'!$Y$4</definedName>
    <definedName name="_vena_CapBSI_B1_C_4_230862937282183168_5">'CCAR 9Q capital ratios'!$Z$4</definedName>
    <definedName name="_vena_CapBSI_B1_C_4_230862937282183168_6">'CCAR 9Q capital ratios'!$AA$4</definedName>
    <definedName name="_vena_CapBSI_B1_C_4_230862937282183168_7">'CCAR 9Q capital ratios'!$AB$4</definedName>
    <definedName name="_vena_CapBSI_B1_C_4_230862937282183168_8">'CCAR 9Q capital ratios'!$AC$4</definedName>
    <definedName name="_vena_CapBSI_B1_C_4_230862963278479360">'CCAR 9Q capital ratios'!$AE$4</definedName>
    <definedName name="_vena_CapBSI_B1_C_4_230862963278479360_1">'CCAR 9Q capital ratios'!$AF$4</definedName>
    <definedName name="_vena_CapBSI_B1_C_4_230862963278479360_2">'CCAR 9Q capital ratios'!$AG$4</definedName>
    <definedName name="_vena_CapBSI_B1_C_4_230862963278479360_3">'CCAR 9Q capital ratios'!$AH$4</definedName>
    <definedName name="_vena_CapBSI_B1_C_4_230862963278479360_4">'CCAR 9Q capital ratios'!$AI$4</definedName>
    <definedName name="_vena_CapBSI_B1_C_4_230862963278479360_5">'CCAR 9Q capital ratios'!$AJ$4</definedName>
    <definedName name="_vena_CapBSI_B1_C_4_230862963278479360_6">'CCAR 9Q capital ratios'!$AK$4</definedName>
    <definedName name="_vena_CapBSI_B1_C_4_230862963278479360_7">'CCAR 9Q capital ratios'!$AL$4</definedName>
    <definedName name="_vena_CapBSI_B1_C_4_230862963278479360_8">'CCAR 9Q capital ratios'!$AM$4</definedName>
    <definedName name="_vena_CapBSI_B1_C_4_230863001366953984">'CCAR 9Q capital ratios'!$AO$4</definedName>
    <definedName name="_vena_CapBSI_B1_C_4_230863001366953984_1">'CCAR 9Q capital ratios'!$AP$4</definedName>
    <definedName name="_vena_CapBSI_B1_C_4_230863001366953984_2">'CCAR 9Q capital ratios'!$AQ$4</definedName>
    <definedName name="_vena_CapBSI_B1_C_4_230863001366953984_3">'CCAR 9Q capital ratios'!$AR$4</definedName>
    <definedName name="_vena_CapBSI_B1_C_4_230863001366953984_4">'CCAR 9Q capital ratios'!$AS$4</definedName>
    <definedName name="_vena_CapBSI_B1_C_4_230863001366953984_5">'CCAR 9Q capital ratios'!$AT$4</definedName>
    <definedName name="_vena_CapBSI_B1_C_4_230863001366953984_6">'CCAR 9Q capital ratios'!$AU$4</definedName>
    <definedName name="_vena_CapBSI_B1_C_4_230863001366953984_7">'CCAR 9Q capital ratios'!$AV$4</definedName>
    <definedName name="_vena_CapBSI_B1_C_4_230863001366953984_8">'CCAR 9Q capital ratios'!$AW$4</definedName>
    <definedName name="_vena_CapBSI_B1_C_4_230863046111789056">'CCAR 9Q capital ratios'!$AY$4</definedName>
    <definedName name="_vena_CapBSI_B1_C_4_230863046111789056_1">'CCAR 9Q capital ratios'!$AZ$4</definedName>
    <definedName name="_vena_CapBSI_B1_C_4_230863046111789056_2">'CCAR 9Q capital ratios'!$BA$4</definedName>
    <definedName name="_vena_CapBSI_B1_C_4_230863046111789056_3">'CCAR 9Q capital ratios'!$BB$4</definedName>
    <definedName name="_vena_CapBSI_B1_C_4_230863046111789056_4">'CCAR 9Q capital ratios'!$BC$4</definedName>
    <definedName name="_vena_CapBSI_B1_C_4_230863046111789056_5">'CCAR 9Q capital ratios'!$BD$4</definedName>
    <definedName name="_vena_CapBSI_B1_C_4_230863046111789056_6">'CCAR 9Q capital ratios'!$BE$4</definedName>
    <definedName name="_vena_CapBSI_B1_C_4_230863046111789056_7">'CCAR 9Q capital ratios'!$BF$4</definedName>
    <definedName name="_vena_CapBSI_B1_C_4_230863046111789056_8">'CCAR 9Q capital ratios'!$BG$4</definedName>
    <definedName name="_vena_CapBSI_B1_C_4_230863071093063680">'CCAR 9Q capital ratios'!$F$4</definedName>
    <definedName name="_vena_CapBSI_B1_C_4_230863071093063680_1">'CCAR 9Q capital ratios'!$G$4</definedName>
    <definedName name="_vena_CapBSI_B1_C_4_230863071093063680_2">'CCAR 9Q capital ratios'!$H$4</definedName>
    <definedName name="_vena_CapBSI_B1_C_4_230863071093063680_3">'CCAR 9Q capital ratios'!$I$4</definedName>
    <definedName name="_vena_CapBSI_B1_C_FV_6053e8fe227041fcbe8015c4f16779fe_10">'CCAR 9Q capital ratios'!$P$2</definedName>
    <definedName name="_vena_CapBSI_B1_C_FV_6053e8fe227041fcbe8015c4f16779fe_11">'CCAR 9Q capital ratios'!$Q$2</definedName>
    <definedName name="_vena_CapBSI_B1_C_FV_6053e8fe227041fcbe8015c4f16779fe_12">'CCAR 9Q capital ratios'!$R$2</definedName>
    <definedName name="_vena_CapBSI_B1_C_FV_6053e8fe227041fcbe8015c4f16779fe_13">'CCAR 9Q capital ratios'!$S$2</definedName>
    <definedName name="_vena_CapBSI_B1_C_FV_6053e8fe227041fcbe8015c4f16779fe_14">'CCAR 9Q capital ratios'!$U$2</definedName>
    <definedName name="_vena_CapBSI_B1_C_FV_6053e8fe227041fcbe8015c4f16779fe_15">'CCAR 9Q capital ratios'!$V$2</definedName>
    <definedName name="_vena_CapBSI_B1_C_FV_6053e8fe227041fcbe8015c4f16779fe_16">'CCAR 9Q capital ratios'!$W$2</definedName>
    <definedName name="_vena_CapBSI_B1_C_FV_6053e8fe227041fcbe8015c4f16779fe_17">'CCAR 9Q capital ratios'!$X$2</definedName>
    <definedName name="_vena_CapBSI_B1_C_FV_6053e8fe227041fcbe8015c4f16779fe_18">'CCAR 9Q capital ratios'!$Y$2</definedName>
    <definedName name="_vena_CapBSI_B1_C_FV_6053e8fe227041fcbe8015c4f16779fe_19">'CCAR 9Q capital ratios'!$Z$2</definedName>
    <definedName name="_vena_CapBSI_B1_C_FV_6053e8fe227041fcbe8015c4f16779fe_20">'CCAR 9Q capital ratios'!$AA$2</definedName>
    <definedName name="_vena_CapBSI_B1_C_FV_6053e8fe227041fcbe8015c4f16779fe_21">'CCAR 9Q capital ratios'!$AB$2</definedName>
    <definedName name="_vena_CapBSI_B1_C_FV_6053e8fe227041fcbe8015c4f16779fe_22">'CCAR 9Q capital ratios'!$AC$2</definedName>
    <definedName name="_vena_CapBSI_B1_C_FV_6053e8fe227041fcbe8015c4f16779fe_23">'CCAR 9Q capital ratios'!$AE$2</definedName>
    <definedName name="_vena_CapBSI_B1_C_FV_6053e8fe227041fcbe8015c4f16779fe_24">'CCAR 9Q capital ratios'!$AF$2</definedName>
    <definedName name="_vena_CapBSI_B1_C_FV_6053e8fe227041fcbe8015c4f16779fe_25">'CCAR 9Q capital ratios'!$AG$2</definedName>
    <definedName name="_vena_CapBSI_B1_C_FV_6053e8fe227041fcbe8015c4f16779fe_26">'CCAR 9Q capital ratios'!$AH$2</definedName>
    <definedName name="_vena_CapBSI_B1_C_FV_6053e8fe227041fcbe8015c4f16779fe_27">'CCAR 9Q capital ratios'!$AI$2</definedName>
    <definedName name="_vena_CapBSI_B1_C_FV_6053e8fe227041fcbe8015c4f16779fe_28">'CCAR 9Q capital ratios'!$AJ$2</definedName>
    <definedName name="_vena_CapBSI_B1_C_FV_6053e8fe227041fcbe8015c4f16779fe_29">'CCAR 9Q capital ratios'!$AK$2</definedName>
    <definedName name="_vena_CapBSI_B1_C_FV_6053e8fe227041fcbe8015c4f16779fe_30">'CCAR 9Q capital ratios'!$AL$2</definedName>
    <definedName name="_vena_CapBSI_B1_C_FV_6053e8fe227041fcbe8015c4f16779fe_31">'CCAR 9Q capital ratios'!$AM$2</definedName>
    <definedName name="_vena_CapBSI_B1_C_FV_6053e8fe227041fcbe8015c4f16779fe_32">'CCAR 9Q capital ratios'!$AO$2</definedName>
    <definedName name="_vena_CapBSI_B1_C_FV_6053e8fe227041fcbe8015c4f16779fe_33">'CCAR 9Q capital ratios'!$AP$2</definedName>
    <definedName name="_vena_CapBSI_B1_C_FV_6053e8fe227041fcbe8015c4f16779fe_34">'CCAR 9Q capital ratios'!$AQ$2</definedName>
    <definedName name="_vena_CapBSI_B1_C_FV_6053e8fe227041fcbe8015c4f16779fe_35">'CCAR 9Q capital ratios'!$AR$2</definedName>
    <definedName name="_vena_CapBSI_B1_C_FV_6053e8fe227041fcbe8015c4f16779fe_36">'CCAR 9Q capital ratios'!$AS$2</definedName>
    <definedName name="_vena_CapBSI_B1_C_FV_6053e8fe227041fcbe8015c4f16779fe_37">'CCAR 9Q capital ratios'!$AT$2</definedName>
    <definedName name="_vena_CapBSI_B1_C_FV_6053e8fe227041fcbe8015c4f16779fe_38">'CCAR 9Q capital ratios'!$AU$2</definedName>
    <definedName name="_vena_CapBSI_B1_C_FV_6053e8fe227041fcbe8015c4f16779fe_39">'CCAR 9Q capital ratios'!$AV$2</definedName>
    <definedName name="_vena_CapBSI_B1_C_FV_6053e8fe227041fcbe8015c4f16779fe_40">'CCAR 9Q capital ratios'!$AW$2</definedName>
    <definedName name="_vena_CapBSI_B1_C_FV_6053e8fe227041fcbe8015c4f16779fe_41">'CCAR 9Q capital ratios'!$AY$2</definedName>
    <definedName name="_vena_CapBSI_B1_C_FV_6053e8fe227041fcbe8015c4f16779fe_42">'CCAR 9Q capital ratios'!$AZ$2</definedName>
    <definedName name="_vena_CapBSI_B1_C_FV_6053e8fe227041fcbe8015c4f16779fe_43">'CCAR 9Q capital ratios'!$BA$2</definedName>
    <definedName name="_vena_CapBSI_B1_C_FV_6053e8fe227041fcbe8015c4f16779fe_44">'CCAR 9Q capital ratios'!$BB$2</definedName>
    <definedName name="_vena_CapBSI_B1_C_FV_6053e8fe227041fcbe8015c4f16779fe_45">'CCAR 9Q capital ratios'!$BC$2</definedName>
    <definedName name="_vena_CapBSI_B1_C_FV_6053e8fe227041fcbe8015c4f16779fe_46">'CCAR 9Q capital ratios'!$BD$2</definedName>
    <definedName name="_vena_CapBSI_B1_C_FV_6053e8fe227041fcbe8015c4f16779fe_47">'CCAR 9Q capital ratios'!$BE$2</definedName>
    <definedName name="_vena_CapBSI_B1_C_FV_6053e8fe227041fcbe8015c4f16779fe_48">'CCAR 9Q capital ratios'!$BF$2</definedName>
    <definedName name="_vena_CapBSI_B1_C_FV_6053e8fe227041fcbe8015c4f16779fe_49">'CCAR 9Q capital ratios'!$BG$2</definedName>
    <definedName name="_vena_CapBSI_B1_C_FV_6053e8fe227041fcbe8015c4f16779fe_5">'CCAR 9Q capital ratios'!$K$2</definedName>
    <definedName name="_vena_CapBSI_B1_C_FV_6053e8fe227041fcbe8015c4f16779fe_50">'CCAR 9Q capital ratios'!$F$2</definedName>
    <definedName name="_vena_CapBSI_B1_C_FV_6053e8fe227041fcbe8015c4f16779fe_51">'CCAR 9Q capital ratios'!$G$2</definedName>
    <definedName name="_vena_CapBSI_B1_C_FV_6053e8fe227041fcbe8015c4f16779fe_52">'CCAR 9Q capital ratios'!$H$2</definedName>
    <definedName name="_vena_CapBSI_B1_C_FV_6053e8fe227041fcbe8015c4f16779fe_53">'CCAR 9Q capital ratios'!$I$2</definedName>
    <definedName name="_vena_CapBSI_B1_C_FV_6053e8fe227041fcbe8015c4f16779fe_6">'CCAR 9Q capital ratios'!$L$2</definedName>
    <definedName name="_vena_CapBSI_B1_C_FV_6053e8fe227041fcbe8015c4f16779fe_7">'CCAR 9Q capital ratios'!$M$2</definedName>
    <definedName name="_vena_CapBSI_B1_C_FV_6053e8fe227041fcbe8015c4f16779fe_8">'CCAR 9Q capital ratios'!$N$2</definedName>
    <definedName name="_vena_CapBSI_B1_C_FV_6053e8fe227041fcbe8015c4f16779fe_9">'CCAR 9Q capital ratios'!$O$2</definedName>
    <definedName name="_vena_CapBSI_B1_R_6_230844512380125185">'CCAR 9Q capital ratios'!$B$20</definedName>
    <definedName name="_vena_CapBSI_B1_R_6_230844512384319489">'CCAR 9Q capital ratios'!$B$22</definedName>
    <definedName name="_vena_CapBSI_B1_R_6_230844512392708096">'CCAR 9Q capital ratios'!$B$24</definedName>
    <definedName name="_vena_CapBSI_B1_R_6_230844513344815105">'CCAR 9Q capital ratios'!$B$26</definedName>
    <definedName name="_vena_CapBSI_B1_R_6_230844513944600577">'CCAR 9Q capital ratios'!$B$18</definedName>
    <definedName name="_vena_CapBSI_B1_R_6_230844513952989185">'CCAR 9Q capital ratios'!$B$17</definedName>
    <definedName name="_vena_CapBSI_B1_R_6_230844515102228481">'CCAR 9Q capital ratios'!$B$21</definedName>
    <definedName name="_vena_CapBSI_B1_R_6_230844515106422785">'CCAR 9Q capital ratios'!$B$23</definedName>
    <definedName name="_vena_CapBSI_B1_R_6_230844515110617089">'CCAR 9Q capital ratios'!$B$25</definedName>
    <definedName name="_vena_CapBSI_B1_R_6_248210771032539137">'CCAR 9Q capital ratios'!$B$12</definedName>
    <definedName name="_vena_CapBSI_B1_R_6_248210771053510656">'CCAR 9Q capital ratios'!$B$13</definedName>
    <definedName name="_vena_CapBSI_B1_R_6_248210771066093569">'CCAR 9Q capital ratios'!$B$15</definedName>
    <definedName name="_vena_CapBSI_B1_R_6_248210771070287882">'CCAR 9Q capital ratios'!$B$27</definedName>
    <definedName name="_vena_CapBSI_B1_R_6_248210771074482177">'CCAR 9Q capital ratios'!$B$28</definedName>
    <definedName name="_vena_CapBSI_B1_R_6_248210771082870785">'CCAR 9Q capital ratios'!$B$29</definedName>
    <definedName name="_vena_CapBSI_B1_R_6_266748583985152000">'CCAR 9Q capital ratios'!$B$14</definedName>
    <definedName name="_vena_CapBSI_B1_R_6_266756787259179008">'CCAR 9Q capital ratios'!$B$30</definedName>
    <definedName name="_vena_CapBSI_B1_R_9_273913475468623872">'CCAR 9Q capital ratios'!$BI$12</definedName>
    <definedName name="_vena_CapBSI_B1_R_9_273913475468623872_1">'CCAR 9Q capital ratios'!$BI$13</definedName>
    <definedName name="_vena_CapBSI_B1_R_9_273913475468623872_10">'CCAR 9Q capital ratios'!$BI$24</definedName>
    <definedName name="_vena_CapBSI_B1_R_9_273913475468623872_11">'CCAR 9Q capital ratios'!$BI$25</definedName>
    <definedName name="_vena_CapBSI_B1_R_9_273913475468623872_12">'CCAR 9Q capital ratios'!$BI$26</definedName>
    <definedName name="_vena_CapBSI_B1_R_9_273913475468623872_13">'CCAR 9Q capital ratios'!$BI$27</definedName>
    <definedName name="_vena_CapBSI_B1_R_9_273913475468623872_14">'CCAR 9Q capital ratios'!$BI$28</definedName>
    <definedName name="_vena_CapBSI_B1_R_9_273913475468623872_15">'CCAR 9Q capital ratios'!$BI$29</definedName>
    <definedName name="_vena_CapBSI_B1_R_9_273913475468623872_16">'CCAR 9Q capital ratios'!$BI$30</definedName>
    <definedName name="_vena_CapBSI_B1_R_9_273913475468623872_2">'CCAR 9Q capital ratios'!$BI$14</definedName>
    <definedName name="_vena_CapBSI_B1_R_9_273913475468623872_3">'CCAR 9Q capital ratios'!$BI$15</definedName>
    <definedName name="_vena_CapBSI_B1_R_9_273913475468623872_4">'CCAR 9Q capital ratios'!$BI$17</definedName>
    <definedName name="_vena_CapBSI_B1_R_9_273913475468623872_5">'CCAR 9Q capital ratios'!$BI$18</definedName>
    <definedName name="_vena_CapBSI_B1_R_9_273913475468623872_6">'CCAR 9Q capital ratios'!$BI$20</definedName>
    <definedName name="_vena_CapBSI_B1_R_9_273913475468623872_7">'CCAR 9Q capital ratios'!$BI$21</definedName>
    <definedName name="_vena_CapBSI_B1_R_9_273913475468623872_8">'CCAR 9Q capital ratios'!$BI$22</definedName>
    <definedName name="_vena_CapBSI_B1_R_9_273913475468623872_9">'CCAR 9Q capital ratios'!$BI$23</definedName>
    <definedName name="_vena_CapBSI_B2_C_1_230858509795983360">'CCAR 9Q capital ratios'!$F$35</definedName>
    <definedName name="_vena_CapBSI_B2_C_1_230858525113581568">'CCAR 9Q capital ratios'!$G$35</definedName>
    <definedName name="_vena_CapBSI_B2_C_1_230858539172888576">'CCAR 9Q capital ratios'!$H$35</definedName>
    <definedName name="_vena_CapBSI_B2_C_1_230858563583737856">'CCAR 9Q capital ratios'!$I$35</definedName>
    <definedName name="_vena_CapBSI_B2_C_1_230858841607110656">'CCAR 9Q capital ratios'!$AY$35</definedName>
    <definedName name="_vena_CapBSI_B2_C_1_230858841607110656_1">'CCAR 9Q capital ratios'!$AO$35</definedName>
    <definedName name="_vena_CapBSI_B2_C_1_230858841607110656_2">'CCAR 9Q capital ratios'!$AE$35</definedName>
    <definedName name="_vena_CapBSI_B2_C_1_230858841607110656_3">'CCAR 9Q capital ratios'!$U$35</definedName>
    <definedName name="_vena_CapBSI_B2_C_1_230858841607110656_4">'CCAR 9Q capital ratios'!$K$35</definedName>
    <definedName name="_vena_CapBSI_B2_C_1_230858864537370624">'CCAR 9Q capital ratios'!$AZ$35</definedName>
    <definedName name="_vena_CapBSI_B2_C_1_230858864537370624_1">'CCAR 9Q capital ratios'!$AP$35</definedName>
    <definedName name="_vena_CapBSI_B2_C_1_230858864537370624_2">'CCAR 9Q capital ratios'!$AF$35</definedName>
    <definedName name="_vena_CapBSI_B2_C_1_230858864537370624_3">'CCAR 9Q capital ratios'!$V$35</definedName>
    <definedName name="_vena_CapBSI_B2_C_1_230858864537370624_4">'CCAR 9Q capital ratios'!$L$35</definedName>
    <definedName name="_vena_CapBSI_B2_C_1_230858883713728512">'CCAR 9Q capital ratios'!$BA$35</definedName>
    <definedName name="_vena_CapBSI_B2_C_1_230858883713728512_1">'CCAR 9Q capital ratios'!$AQ$35</definedName>
    <definedName name="_vena_CapBSI_B2_C_1_230858883713728512_2">'CCAR 9Q capital ratios'!$AG$35</definedName>
    <definedName name="_vena_CapBSI_B2_C_1_230858883713728512_3">'CCAR 9Q capital ratios'!$W$35</definedName>
    <definedName name="_vena_CapBSI_B2_C_1_230858883713728512_4">'CCAR 9Q capital ratios'!$M$35</definedName>
    <definedName name="_vena_CapBSI_B2_C_1_230858941431545856">'CCAR 9Q capital ratios'!$BB$35</definedName>
    <definedName name="_vena_CapBSI_B2_C_1_230858941431545856_1">'CCAR 9Q capital ratios'!$AR$35</definedName>
    <definedName name="_vena_CapBSI_B2_C_1_230858941431545856_2">'CCAR 9Q capital ratios'!$AH$35</definedName>
    <definedName name="_vena_CapBSI_B2_C_1_230858941431545856_3">'CCAR 9Q capital ratios'!$X$35</definedName>
    <definedName name="_vena_CapBSI_B2_C_1_230858941431545856_4">'CCAR 9Q capital ratios'!$N$35</definedName>
    <definedName name="_vena_CapBSI_B2_C_1_230859049971744768">'CCAR 9Q capital ratios'!$BC$35</definedName>
    <definedName name="_vena_CapBSI_B2_C_1_230859049971744768_1">'CCAR 9Q capital ratios'!$AS$35</definedName>
    <definedName name="_vena_CapBSI_B2_C_1_230859049971744768_2">'CCAR 9Q capital ratios'!$AI$35</definedName>
    <definedName name="_vena_CapBSI_B2_C_1_230859049971744768_3">'CCAR 9Q capital ratios'!$Y$35</definedName>
    <definedName name="_vena_CapBSI_B2_C_1_230859049971744768_4">'CCAR 9Q capital ratios'!$O$35</definedName>
    <definedName name="_vena_CapBSI_B2_C_1_230859064827969536">'CCAR 9Q capital ratios'!$BD$35</definedName>
    <definedName name="_vena_CapBSI_B2_C_1_230859064827969536_1">'CCAR 9Q capital ratios'!$AT$35</definedName>
    <definedName name="_vena_CapBSI_B2_C_1_230859064827969536_2">'CCAR 9Q capital ratios'!$AJ$35</definedName>
    <definedName name="_vena_CapBSI_B2_C_1_230859064827969536_3">'CCAR 9Q capital ratios'!$Z$35</definedName>
    <definedName name="_vena_CapBSI_B2_C_1_230859064827969536_4">'CCAR 9Q capital ratios'!$P$35</definedName>
    <definedName name="_vena_CapBSI_B2_C_1_230859078451068928">'CCAR 9Q capital ratios'!$BE$35</definedName>
    <definedName name="_vena_CapBSI_B2_C_1_230859078451068928_1">'CCAR 9Q capital ratios'!$AU$35</definedName>
    <definedName name="_vena_CapBSI_B2_C_1_230859078451068928_2">'CCAR 9Q capital ratios'!$AK$35</definedName>
    <definedName name="_vena_CapBSI_B2_C_1_230859078451068928_3">'CCAR 9Q capital ratios'!$AA$35</definedName>
    <definedName name="_vena_CapBSI_B2_C_1_230859078451068928_4">'CCAR 9Q capital ratios'!$Q$35</definedName>
    <definedName name="_vena_CapBSI_B2_C_1_230859093835776000">'CCAR 9Q capital ratios'!$BF$35</definedName>
    <definedName name="_vena_CapBSI_B2_C_1_230859093835776000_1">'CCAR 9Q capital ratios'!$AV$35</definedName>
    <definedName name="_vena_CapBSI_B2_C_1_230859093835776000_2">'CCAR 9Q capital ratios'!$AL$35</definedName>
    <definedName name="_vena_CapBSI_B2_C_1_230859093835776000_3">'CCAR 9Q capital ratios'!$AB$35</definedName>
    <definedName name="_vena_CapBSI_B2_C_1_230859093835776000_4">'CCAR 9Q capital ratios'!$R$35</definedName>
    <definedName name="_vena_CapBSI_B2_C_1_248550486083371008">'CCAR 9Q capital ratios'!$BG$35</definedName>
    <definedName name="_vena_CapBSI_B2_C_1_248550486083371008_1">'CCAR 9Q capital ratios'!$AW$35</definedName>
    <definedName name="_vena_CapBSI_B2_C_1_248550486083371008_2">'CCAR 9Q capital ratios'!$AM$35</definedName>
    <definedName name="_vena_CapBSI_B2_C_1_248550486083371008_3">'CCAR 9Q capital ratios'!$AC$35</definedName>
    <definedName name="_vena_CapBSI_B2_C_1_248550486083371008_4">'CCAR 9Q capital ratios'!$S$35</definedName>
    <definedName name="_vena_CapBSI_B2_C_2_230860126356111360">'CCAR 9Q capital ratios'!$I$36</definedName>
    <definedName name="_vena_CapBSI_B2_C_2_230860226616754176">'CCAR 9Q capital ratios'!$K$36</definedName>
    <definedName name="_vena_CapBSI_B2_C_2_230860226616754176_1">'CCAR 9Q capital ratios'!$U$36</definedName>
    <definedName name="_vena_CapBSI_B2_C_2_230860226616754176_2">'CCAR 9Q capital ratios'!$AE$36</definedName>
    <definedName name="_vena_CapBSI_B2_C_2_230860226616754176_3">'CCAR 9Q capital ratios'!$AO$36</definedName>
    <definedName name="_vena_CapBSI_B2_C_2_230860226616754176_4">'CCAR 9Q capital ratios'!$AY$36</definedName>
    <definedName name="_vena_CapBSI_B2_C_2_230860237857488896">'CCAR 9Q capital ratios'!$L$36</definedName>
    <definedName name="_vena_CapBSI_B2_C_2_230860237857488896_1">'CCAR 9Q capital ratios'!$V$36</definedName>
    <definedName name="_vena_CapBSI_B2_C_2_230860237857488896_2">'CCAR 9Q capital ratios'!$AF$36</definedName>
    <definedName name="_vena_CapBSI_B2_C_2_230860237857488896_3">'CCAR 9Q capital ratios'!$AP$36</definedName>
    <definedName name="_vena_CapBSI_B2_C_2_230860237857488896_4">'CCAR 9Q capital ratios'!$AZ$36</definedName>
    <definedName name="_vena_CapBSI_B2_C_2_230860246497755136">'CCAR 9Q capital ratios'!$M$36</definedName>
    <definedName name="_vena_CapBSI_B2_C_2_230860246497755136_1">'CCAR 9Q capital ratios'!$W$36</definedName>
    <definedName name="_vena_CapBSI_B2_C_2_230860246497755136_2">'CCAR 9Q capital ratios'!$AG$36</definedName>
    <definedName name="_vena_CapBSI_B2_C_2_230860246497755136_3">'CCAR 9Q capital ratios'!$AQ$36</definedName>
    <definedName name="_vena_CapBSI_B2_C_2_230860246497755136_4">'CCAR 9Q capital ratios'!$BA$36</definedName>
    <definedName name="_vena_CapBSI_B2_C_2_230860256148848640">'CCAR 9Q capital ratios'!$N$36</definedName>
    <definedName name="_vena_CapBSI_B2_C_2_230860256148848640_1">'CCAR 9Q capital ratios'!$X$36</definedName>
    <definedName name="_vena_CapBSI_B2_C_2_230860256148848640_2">'CCAR 9Q capital ratios'!$AH$36</definedName>
    <definedName name="_vena_CapBSI_B2_C_2_230860256148848640_3">'CCAR 9Q capital ratios'!$AR$36</definedName>
    <definedName name="_vena_CapBSI_B2_C_2_230860256148848640_4">'CCAR 9Q capital ratios'!$BB$36</definedName>
    <definedName name="_vena_CapBSI_B2_C_2_230860293570428928">'CCAR 9Q capital ratios'!$O$36</definedName>
    <definedName name="_vena_CapBSI_B2_C_2_230860293570428928_1">'CCAR 9Q capital ratios'!$Y$36</definedName>
    <definedName name="_vena_CapBSI_B2_C_2_230860293570428928_2">'CCAR 9Q capital ratios'!$AI$36</definedName>
    <definedName name="_vena_CapBSI_B2_C_2_230860293570428928_3">'CCAR 9Q capital ratios'!$AS$36</definedName>
    <definedName name="_vena_CapBSI_B2_C_2_230860293570428928_4">'CCAR 9Q capital ratios'!$BC$36</definedName>
    <definedName name="_vena_CapBSI_B2_C_2_230860306308530176">'CCAR 9Q capital ratios'!$P$36</definedName>
    <definedName name="_vena_CapBSI_B2_C_2_230860306308530176_1">'CCAR 9Q capital ratios'!$Z$36</definedName>
    <definedName name="_vena_CapBSI_B2_C_2_230860306308530176_2">'CCAR 9Q capital ratios'!$AJ$36</definedName>
    <definedName name="_vena_CapBSI_B2_C_2_230860306308530176_3">'CCAR 9Q capital ratios'!$AT$36</definedName>
    <definedName name="_vena_CapBSI_B2_C_2_230860306308530176_4">'CCAR 9Q capital ratios'!$BD$36</definedName>
    <definedName name="_vena_CapBSI_B2_C_2_230860320749518848">'CCAR 9Q capital ratios'!$Q$36</definedName>
    <definedName name="_vena_CapBSI_B2_C_2_230860320749518848_1">'CCAR 9Q capital ratios'!$AA$36</definedName>
    <definedName name="_vena_CapBSI_B2_C_2_230860320749518848_2">'CCAR 9Q capital ratios'!$AK$36</definedName>
    <definedName name="_vena_CapBSI_B2_C_2_230860320749518848_3">'CCAR 9Q capital ratios'!$AU$36</definedName>
    <definedName name="_vena_CapBSI_B2_C_2_230860320749518848_4">'CCAR 9Q capital ratios'!$BE$36</definedName>
    <definedName name="_vena_CapBSI_B2_C_2_230860332363546624">'CCAR 9Q capital ratios'!$R$36</definedName>
    <definedName name="_vena_CapBSI_B2_C_2_230860332363546624_1">'CCAR 9Q capital ratios'!$AB$36</definedName>
    <definedName name="_vena_CapBSI_B2_C_2_230860332363546624_2">'CCAR 9Q capital ratios'!$AL$36</definedName>
    <definedName name="_vena_CapBSI_B2_C_2_230860332363546624_3">'CCAR 9Q capital ratios'!$AV$36</definedName>
    <definedName name="_vena_CapBSI_B2_C_2_230860332363546624_4">'CCAR 9Q capital ratios'!$BF$36</definedName>
    <definedName name="_vena_CapBSI_B2_C_2_230860342882861056">'CCAR 9Q capital ratios'!$S$36</definedName>
    <definedName name="_vena_CapBSI_B2_C_2_230860342882861056_1">'CCAR 9Q capital ratios'!$AC$36</definedName>
    <definedName name="_vena_CapBSI_B2_C_2_230860342882861056_2">'CCAR 9Q capital ratios'!$AM$36</definedName>
    <definedName name="_vena_CapBSI_B2_C_2_230860342882861056_3">'CCAR 9Q capital ratios'!$AW$36</definedName>
    <definedName name="_vena_CapBSI_B2_C_2_230860342882861056_4">'CCAR 9Q capital ratios'!$BG$36</definedName>
    <definedName name="_vena_CapBSI_B2_C_2_248614950019268608">'CCAR 9Q capital ratios'!$F$36</definedName>
    <definedName name="_vena_CapBSI_B2_C_2_248614950019268608_1">'CCAR 9Q capital ratios'!$G$36</definedName>
    <definedName name="_vena_CapBSI_B2_C_2_248614950019268608_2">'CCAR 9Q capital ratios'!$H$36</definedName>
    <definedName name="_vena_CapBSI_B2_C_3_230860830692999168">'CCAR 9Q capital ratios'!$I$33</definedName>
    <definedName name="_vena_CapBSI_B2_C_3_230860830692999168_1">'CCAR 9Q capital ratios'!$K$33</definedName>
    <definedName name="_vena_CapBSI_B2_C_3_230860830692999168_10">'CCAR 9Q capital ratios'!$U$33</definedName>
    <definedName name="_vena_CapBSI_B2_C_3_230860830692999168_11">'CCAR 9Q capital ratios'!$V$33</definedName>
    <definedName name="_vena_CapBSI_B2_C_3_230860830692999168_12">'CCAR 9Q capital ratios'!$W$33</definedName>
    <definedName name="_vena_CapBSI_B2_C_3_230860830692999168_13">'CCAR 9Q capital ratios'!$X$33</definedName>
    <definedName name="_vena_CapBSI_B2_C_3_230860830692999168_14">'CCAR 9Q capital ratios'!$Y$33</definedName>
    <definedName name="_vena_CapBSI_B2_C_3_230860830692999168_15">'CCAR 9Q capital ratios'!$Z$33</definedName>
    <definedName name="_vena_CapBSI_B2_C_3_230860830692999168_16">'CCAR 9Q capital ratios'!$AA$33</definedName>
    <definedName name="_vena_CapBSI_B2_C_3_230860830692999168_17">'CCAR 9Q capital ratios'!$AB$33</definedName>
    <definedName name="_vena_CapBSI_B2_C_3_230860830692999168_18">'CCAR 9Q capital ratios'!$AC$33</definedName>
    <definedName name="_vena_CapBSI_B2_C_3_230860830692999168_19">'CCAR 9Q capital ratios'!$AE$33</definedName>
    <definedName name="_vena_CapBSI_B2_C_3_230860830692999168_2">'CCAR 9Q capital ratios'!$L$33</definedName>
    <definedName name="_vena_CapBSI_B2_C_3_230860830692999168_20">'CCAR 9Q capital ratios'!$AF$33</definedName>
    <definedName name="_vena_CapBSI_B2_C_3_230860830692999168_21">'CCAR 9Q capital ratios'!$AG$33</definedName>
    <definedName name="_vena_CapBSI_B2_C_3_230860830692999168_22">'CCAR 9Q capital ratios'!$AH$33</definedName>
    <definedName name="_vena_CapBSI_B2_C_3_230860830692999168_23">'CCAR 9Q capital ratios'!$AI$33</definedName>
    <definedName name="_vena_CapBSI_B2_C_3_230860830692999168_24">'CCAR 9Q capital ratios'!$AJ$33</definedName>
    <definedName name="_vena_CapBSI_B2_C_3_230860830692999168_25">'CCAR 9Q capital ratios'!$AK$33</definedName>
    <definedName name="_vena_CapBSI_B2_C_3_230860830692999168_26">'CCAR 9Q capital ratios'!$AL$33</definedName>
    <definedName name="_vena_CapBSI_B2_C_3_230860830692999168_27">'CCAR 9Q capital ratios'!$AM$33</definedName>
    <definedName name="_vena_CapBSI_B2_C_3_230860830692999168_28">'CCAR 9Q capital ratios'!$AO$33</definedName>
    <definedName name="_vena_CapBSI_B2_C_3_230860830692999168_29">'CCAR 9Q capital ratios'!$AP$33</definedName>
    <definedName name="_vena_CapBSI_B2_C_3_230860830692999168_3">'CCAR 9Q capital ratios'!$M$33</definedName>
    <definedName name="_vena_CapBSI_B2_C_3_230860830692999168_30">'CCAR 9Q capital ratios'!$AQ$33</definedName>
    <definedName name="_vena_CapBSI_B2_C_3_230860830692999168_31">'CCAR 9Q capital ratios'!$AR$33</definedName>
    <definedName name="_vena_CapBSI_B2_C_3_230860830692999168_32">'CCAR 9Q capital ratios'!$AS$33</definedName>
    <definedName name="_vena_CapBSI_B2_C_3_230860830692999168_33">'CCAR 9Q capital ratios'!$AT$33</definedName>
    <definedName name="_vena_CapBSI_B2_C_3_230860830692999168_34">'CCAR 9Q capital ratios'!$AU$33</definedName>
    <definedName name="_vena_CapBSI_B2_C_3_230860830692999168_35">'CCAR 9Q capital ratios'!$AV$33</definedName>
    <definedName name="_vena_CapBSI_B2_C_3_230860830692999168_36">'CCAR 9Q capital ratios'!$AW$33</definedName>
    <definedName name="_vena_CapBSI_B2_C_3_230860830692999168_37">'CCAR 9Q capital ratios'!$AY$33</definedName>
    <definedName name="_vena_CapBSI_B2_C_3_230860830692999168_38">'CCAR 9Q capital ratios'!$AZ$33</definedName>
    <definedName name="_vena_CapBSI_B2_C_3_230860830692999168_39">'CCAR 9Q capital ratios'!$BA$33</definedName>
    <definedName name="_vena_CapBSI_B2_C_3_230860830692999168_4">'CCAR 9Q capital ratios'!$N$33</definedName>
    <definedName name="_vena_CapBSI_B2_C_3_230860830692999168_40">'CCAR 9Q capital ratios'!$BB$33</definedName>
    <definedName name="_vena_CapBSI_B2_C_3_230860830692999168_41">'CCAR 9Q capital ratios'!$BC$33</definedName>
    <definedName name="_vena_CapBSI_B2_C_3_230860830692999168_42">'CCAR 9Q capital ratios'!$BD$33</definedName>
    <definedName name="_vena_CapBSI_B2_C_3_230860830692999168_43">'CCAR 9Q capital ratios'!$BE$33</definedName>
    <definedName name="_vena_CapBSI_B2_C_3_230860830692999168_44">'CCAR 9Q capital ratios'!$BF$33</definedName>
    <definedName name="_vena_CapBSI_B2_C_3_230860830692999168_45">'CCAR 9Q capital ratios'!$BG$33</definedName>
    <definedName name="_vena_CapBSI_B2_C_3_230860830692999168_5">'CCAR 9Q capital ratios'!$O$33</definedName>
    <definedName name="_vena_CapBSI_B2_C_3_230860830692999168_6">'CCAR 9Q capital ratios'!$P$33</definedName>
    <definedName name="_vena_CapBSI_B2_C_3_230860830692999168_7">'CCAR 9Q capital ratios'!$Q$33</definedName>
    <definedName name="_vena_CapBSI_B2_C_3_230860830692999168_8">'CCAR 9Q capital ratios'!$R$33</definedName>
    <definedName name="_vena_CapBSI_B2_C_3_230860830692999168_9">'CCAR 9Q capital ratios'!$S$33</definedName>
    <definedName name="_vena_CapBSI_B2_C_3_230860959693012992">'CCAR 9Q capital ratios'!$F$33</definedName>
    <definedName name="_vena_CapBSI_B2_C_3_230860959693012992_1">'CCAR 9Q capital ratios'!$G$33</definedName>
    <definedName name="_vena_CapBSI_B2_C_3_230860959693012992_2">'CCAR 9Q capital ratios'!$H$33</definedName>
    <definedName name="_vena_CapBSI_B2_C_4_230862887281885184">'CCAR 9Q capital ratios'!$K$34</definedName>
    <definedName name="_vena_CapBSI_B2_C_4_230862887281885184_1">'CCAR 9Q capital ratios'!$L$34</definedName>
    <definedName name="_vena_CapBSI_B2_C_4_230862887281885184_2">'CCAR 9Q capital ratios'!$M$34</definedName>
    <definedName name="_vena_CapBSI_B2_C_4_230862887281885184_3">'CCAR 9Q capital ratios'!$N$34</definedName>
    <definedName name="_vena_CapBSI_B2_C_4_230862887281885184_4">'CCAR 9Q capital ratios'!$O$34</definedName>
    <definedName name="_vena_CapBSI_B2_C_4_230862887281885184_5">'CCAR 9Q capital ratios'!$P$34</definedName>
    <definedName name="_vena_CapBSI_B2_C_4_230862887281885184_6">'CCAR 9Q capital ratios'!$Q$34</definedName>
    <definedName name="_vena_CapBSI_B2_C_4_230862887281885184_7">'CCAR 9Q capital ratios'!$R$34</definedName>
    <definedName name="_vena_CapBSI_B2_C_4_230862887281885184_8">'CCAR 9Q capital ratios'!$S$34</definedName>
    <definedName name="_vena_CapBSI_B2_C_4_230862937282183168">'CCAR 9Q capital ratios'!$U$34</definedName>
    <definedName name="_vena_CapBSI_B2_C_4_230862937282183168_1">'CCAR 9Q capital ratios'!$V$34</definedName>
    <definedName name="_vena_CapBSI_B2_C_4_230862937282183168_2">'CCAR 9Q capital ratios'!$W$34</definedName>
    <definedName name="_vena_CapBSI_B2_C_4_230862937282183168_3">'CCAR 9Q capital ratios'!$X$34</definedName>
    <definedName name="_vena_CapBSI_B2_C_4_230862937282183168_4">'CCAR 9Q capital ratios'!$Y$34</definedName>
    <definedName name="_vena_CapBSI_B2_C_4_230862937282183168_5">'CCAR 9Q capital ratios'!$Z$34</definedName>
    <definedName name="_vena_CapBSI_B2_C_4_230862937282183168_6">'CCAR 9Q capital ratios'!$AA$34</definedName>
    <definedName name="_vena_CapBSI_B2_C_4_230862937282183168_7">'CCAR 9Q capital ratios'!$AB$34</definedName>
    <definedName name="_vena_CapBSI_B2_C_4_230862937282183168_8">'CCAR 9Q capital ratios'!$AC$34</definedName>
    <definedName name="_vena_CapBSI_B2_C_4_230862963278479360">'CCAR 9Q capital ratios'!$AE$34</definedName>
    <definedName name="_vena_CapBSI_B2_C_4_230862963278479360_1">'CCAR 9Q capital ratios'!$AF$34</definedName>
    <definedName name="_vena_CapBSI_B2_C_4_230862963278479360_2">'CCAR 9Q capital ratios'!$AG$34</definedName>
    <definedName name="_vena_CapBSI_B2_C_4_230862963278479360_3">'CCAR 9Q capital ratios'!$AH$34</definedName>
    <definedName name="_vena_CapBSI_B2_C_4_230862963278479360_4">'CCAR 9Q capital ratios'!$AI$34</definedName>
    <definedName name="_vena_CapBSI_B2_C_4_230862963278479360_5">'CCAR 9Q capital ratios'!$AJ$34</definedName>
    <definedName name="_vena_CapBSI_B2_C_4_230862963278479360_6">'CCAR 9Q capital ratios'!$AK$34</definedName>
    <definedName name="_vena_CapBSI_B2_C_4_230862963278479360_7">'CCAR 9Q capital ratios'!$AL$34</definedName>
    <definedName name="_vena_CapBSI_B2_C_4_230862963278479360_8">'CCAR 9Q capital ratios'!$AM$34</definedName>
    <definedName name="_vena_CapBSI_B2_C_4_230863001366953984">'CCAR 9Q capital ratios'!$AO$34</definedName>
    <definedName name="_vena_CapBSI_B2_C_4_230863001366953984_1">'CCAR 9Q capital ratios'!$AP$34</definedName>
    <definedName name="_vena_CapBSI_B2_C_4_230863001366953984_2">'CCAR 9Q capital ratios'!$AQ$34</definedName>
    <definedName name="_vena_CapBSI_B2_C_4_230863001366953984_3">'CCAR 9Q capital ratios'!$AR$34</definedName>
    <definedName name="_vena_CapBSI_B2_C_4_230863001366953984_4">'CCAR 9Q capital ratios'!$AS$34</definedName>
    <definedName name="_vena_CapBSI_B2_C_4_230863001366953984_5">'CCAR 9Q capital ratios'!$AT$34</definedName>
    <definedName name="_vena_CapBSI_B2_C_4_230863001366953984_6">'CCAR 9Q capital ratios'!$AU$34</definedName>
    <definedName name="_vena_CapBSI_B2_C_4_230863001366953984_7">'CCAR 9Q capital ratios'!$AV$34</definedName>
    <definedName name="_vena_CapBSI_B2_C_4_230863001366953984_8">'CCAR 9Q capital ratios'!$AW$34</definedName>
    <definedName name="_vena_CapBSI_B2_C_4_230863046111789056">'CCAR 9Q capital ratios'!$AY$34</definedName>
    <definedName name="_vena_CapBSI_B2_C_4_230863046111789056_1">'CCAR 9Q capital ratios'!$AZ$34</definedName>
    <definedName name="_vena_CapBSI_B2_C_4_230863046111789056_2">'CCAR 9Q capital ratios'!$BA$34</definedName>
    <definedName name="_vena_CapBSI_B2_C_4_230863046111789056_3">'CCAR 9Q capital ratios'!$BB$34</definedName>
    <definedName name="_vena_CapBSI_B2_C_4_230863046111789056_4">'CCAR 9Q capital ratios'!$BC$34</definedName>
    <definedName name="_vena_CapBSI_B2_C_4_230863046111789056_5">'CCAR 9Q capital ratios'!$BD$34</definedName>
    <definedName name="_vena_CapBSI_B2_C_4_230863046111789056_6">'CCAR 9Q capital ratios'!$BE$34</definedName>
    <definedName name="_vena_CapBSI_B2_C_4_230863046111789056_7">'CCAR 9Q capital ratios'!$BF$34</definedName>
    <definedName name="_vena_CapBSI_B2_C_4_230863046111789056_8">'CCAR 9Q capital ratios'!$BG$34</definedName>
    <definedName name="_vena_CapBSI_B2_C_4_230863071093063680">'CCAR 9Q capital ratios'!$F$34</definedName>
    <definedName name="_vena_CapBSI_B2_C_4_230863071093063680_1">'CCAR 9Q capital ratios'!$G$34</definedName>
    <definedName name="_vena_CapBSI_B2_C_4_230863071093063680_2">'CCAR 9Q capital ratios'!$H$34</definedName>
    <definedName name="_vena_CapBSI_B2_C_4_230863071093063680_3">'CCAR 9Q capital ratios'!$I$34</definedName>
    <definedName name="_vena_CapBSI_B2_C_FV_6053e8fe227041fcbe8015c4f16779fe">'CCAR 9Q capital ratios'!$F$32</definedName>
    <definedName name="_vena_CapBSI_B2_C_FV_6053e8fe227041fcbe8015c4f16779fe_1">'CCAR 9Q capital ratios'!$G$32</definedName>
    <definedName name="_vena_CapBSI_B2_C_FV_6053e8fe227041fcbe8015c4f16779fe_10">'CCAR 9Q capital ratios'!$Q$32</definedName>
    <definedName name="_vena_CapBSI_B2_C_FV_6053e8fe227041fcbe8015c4f16779fe_11">'CCAR 9Q capital ratios'!$R$32</definedName>
    <definedName name="_vena_CapBSI_B2_C_FV_6053e8fe227041fcbe8015c4f16779fe_12">'CCAR 9Q capital ratios'!$S$32</definedName>
    <definedName name="_vena_CapBSI_B2_C_FV_6053e8fe227041fcbe8015c4f16779fe_13">'CCAR 9Q capital ratios'!$U$32</definedName>
    <definedName name="_vena_CapBSI_B2_C_FV_6053e8fe227041fcbe8015c4f16779fe_14">'CCAR 9Q capital ratios'!$V$32</definedName>
    <definedName name="_vena_CapBSI_B2_C_FV_6053e8fe227041fcbe8015c4f16779fe_15">'CCAR 9Q capital ratios'!$W$32</definedName>
    <definedName name="_vena_CapBSI_B2_C_FV_6053e8fe227041fcbe8015c4f16779fe_16">'CCAR 9Q capital ratios'!$X$32</definedName>
    <definedName name="_vena_CapBSI_B2_C_FV_6053e8fe227041fcbe8015c4f16779fe_17">'CCAR 9Q capital ratios'!$Y$32</definedName>
    <definedName name="_vena_CapBSI_B2_C_FV_6053e8fe227041fcbe8015c4f16779fe_18">'CCAR 9Q capital ratios'!$Z$32</definedName>
    <definedName name="_vena_CapBSI_B2_C_FV_6053e8fe227041fcbe8015c4f16779fe_19">'CCAR 9Q capital ratios'!$AA$32</definedName>
    <definedName name="_vena_CapBSI_B2_C_FV_6053e8fe227041fcbe8015c4f16779fe_2">'CCAR 9Q capital ratios'!$H$32</definedName>
    <definedName name="_vena_CapBSI_B2_C_FV_6053e8fe227041fcbe8015c4f16779fe_20">'CCAR 9Q capital ratios'!$AB$32</definedName>
    <definedName name="_vena_CapBSI_B2_C_FV_6053e8fe227041fcbe8015c4f16779fe_21">'CCAR 9Q capital ratios'!$AC$32</definedName>
    <definedName name="_vena_CapBSI_B2_C_FV_6053e8fe227041fcbe8015c4f16779fe_22">'CCAR 9Q capital ratios'!$AE$32</definedName>
    <definedName name="_vena_CapBSI_B2_C_FV_6053e8fe227041fcbe8015c4f16779fe_23">'CCAR 9Q capital ratios'!$AF$32</definedName>
    <definedName name="_vena_CapBSI_B2_C_FV_6053e8fe227041fcbe8015c4f16779fe_24">'CCAR 9Q capital ratios'!$AG$32</definedName>
    <definedName name="_vena_CapBSI_B2_C_FV_6053e8fe227041fcbe8015c4f16779fe_25">'CCAR 9Q capital ratios'!$AH$32</definedName>
    <definedName name="_vena_CapBSI_B2_C_FV_6053e8fe227041fcbe8015c4f16779fe_26">'CCAR 9Q capital ratios'!$AI$32</definedName>
    <definedName name="_vena_CapBSI_B2_C_FV_6053e8fe227041fcbe8015c4f16779fe_27">'CCAR 9Q capital ratios'!$AJ$32</definedName>
    <definedName name="_vena_CapBSI_B2_C_FV_6053e8fe227041fcbe8015c4f16779fe_28">'CCAR 9Q capital ratios'!$AK$32</definedName>
    <definedName name="_vena_CapBSI_B2_C_FV_6053e8fe227041fcbe8015c4f16779fe_29">'CCAR 9Q capital ratios'!$AL$32</definedName>
    <definedName name="_vena_CapBSI_B2_C_FV_6053e8fe227041fcbe8015c4f16779fe_3">'CCAR 9Q capital ratios'!$I$32</definedName>
    <definedName name="_vena_CapBSI_B2_C_FV_6053e8fe227041fcbe8015c4f16779fe_30">'CCAR 9Q capital ratios'!$AM$32</definedName>
    <definedName name="_vena_CapBSI_B2_C_FV_6053e8fe227041fcbe8015c4f16779fe_31">'CCAR 9Q capital ratios'!$AO$32</definedName>
    <definedName name="_vena_CapBSI_B2_C_FV_6053e8fe227041fcbe8015c4f16779fe_32">'CCAR 9Q capital ratios'!$AP$32</definedName>
    <definedName name="_vena_CapBSI_B2_C_FV_6053e8fe227041fcbe8015c4f16779fe_33">'CCAR 9Q capital ratios'!$AQ$32</definedName>
    <definedName name="_vena_CapBSI_B2_C_FV_6053e8fe227041fcbe8015c4f16779fe_34">'CCAR 9Q capital ratios'!$AR$32</definedName>
    <definedName name="_vena_CapBSI_B2_C_FV_6053e8fe227041fcbe8015c4f16779fe_35">'CCAR 9Q capital ratios'!$AS$32</definedName>
    <definedName name="_vena_CapBSI_B2_C_FV_6053e8fe227041fcbe8015c4f16779fe_36">'CCAR 9Q capital ratios'!$AT$32</definedName>
    <definedName name="_vena_CapBSI_B2_C_FV_6053e8fe227041fcbe8015c4f16779fe_37">'CCAR 9Q capital ratios'!$AU$32</definedName>
    <definedName name="_vena_CapBSI_B2_C_FV_6053e8fe227041fcbe8015c4f16779fe_38">'CCAR 9Q capital ratios'!$AV$32</definedName>
    <definedName name="_vena_CapBSI_B2_C_FV_6053e8fe227041fcbe8015c4f16779fe_39">'CCAR 9Q capital ratios'!$AW$32</definedName>
    <definedName name="_vena_CapBSI_B2_C_FV_6053e8fe227041fcbe8015c4f16779fe_4">'CCAR 9Q capital ratios'!$K$32</definedName>
    <definedName name="_vena_CapBSI_B2_C_FV_6053e8fe227041fcbe8015c4f16779fe_40">'CCAR 9Q capital ratios'!$AY$32</definedName>
    <definedName name="_vena_CapBSI_B2_C_FV_6053e8fe227041fcbe8015c4f16779fe_41">'CCAR 9Q capital ratios'!$AZ$32</definedName>
    <definedName name="_vena_CapBSI_B2_C_FV_6053e8fe227041fcbe8015c4f16779fe_42">'CCAR 9Q capital ratios'!$BA$32</definedName>
    <definedName name="_vena_CapBSI_B2_C_FV_6053e8fe227041fcbe8015c4f16779fe_43">'CCAR 9Q capital ratios'!$BB$32</definedName>
    <definedName name="_vena_CapBSI_B2_C_FV_6053e8fe227041fcbe8015c4f16779fe_44">'CCAR 9Q capital ratios'!$BC$32</definedName>
    <definedName name="_vena_CapBSI_B2_C_FV_6053e8fe227041fcbe8015c4f16779fe_45">'CCAR 9Q capital ratios'!$BD$32</definedName>
    <definedName name="_vena_CapBSI_B2_C_FV_6053e8fe227041fcbe8015c4f16779fe_46">'CCAR 9Q capital ratios'!$BE$32</definedName>
    <definedName name="_vena_CapBSI_B2_C_FV_6053e8fe227041fcbe8015c4f16779fe_47">'CCAR 9Q capital ratios'!$BF$32</definedName>
    <definedName name="_vena_CapBSI_B2_C_FV_6053e8fe227041fcbe8015c4f16779fe_48">'CCAR 9Q capital ratios'!$BG$32</definedName>
    <definedName name="_vena_CapBSI_B2_C_FV_6053e8fe227041fcbe8015c4f16779fe_5">'CCAR 9Q capital ratios'!$L$32</definedName>
    <definedName name="_vena_CapBSI_B2_C_FV_6053e8fe227041fcbe8015c4f16779fe_6">'CCAR 9Q capital ratios'!$M$32</definedName>
    <definedName name="_vena_CapBSI_B2_C_FV_6053e8fe227041fcbe8015c4f16779fe_7">'CCAR 9Q capital ratios'!$N$32</definedName>
    <definedName name="_vena_CapBSI_B2_C_FV_6053e8fe227041fcbe8015c4f16779fe_8">'CCAR 9Q capital ratios'!$O$32</definedName>
    <definedName name="_vena_CapBSI_B2_C_FV_6053e8fe227041fcbe8015c4f16779fe_9">'CCAR 9Q capital ratios'!$P$32</definedName>
    <definedName name="_vena_CapBSI_B2_R_6_248210771212894209">'CCAR 9Q capital ratios'!$B$39</definedName>
    <definedName name="_vena_CapBSI_B2_R_6_248210771221282817">'CCAR 9Q capital ratios'!$B$40</definedName>
    <definedName name="_vena_CapBSI_B2_R_6_248210771225477121">'CCAR 9Q capital ratios'!$B$41</definedName>
    <definedName name="_vena_CapBSI_B2_R_6_248210771229671425">'CCAR 9Q capital ratios'!$B$42</definedName>
    <definedName name="_vena_CapBSI_B2_R_6_248210771242254337">'CCAR 9Q capital ratios'!$B$47</definedName>
    <definedName name="_vena_CapBSI_B2_R_6_248210771246448641">'CCAR 9Q capital ratios'!$B$48</definedName>
    <definedName name="_vena_CapBSI_B2_R_6_248210771250642945">'CCAR 9Q capital ratios'!$B$49</definedName>
    <definedName name="_vena_CapBSI_B2_R_6_248210771254837249">'CCAR 9Q capital ratios'!$B$51</definedName>
    <definedName name="_vena_CapBSI_B2_R_6_248210771259031553">'CCAR 9Q capital ratios'!$B$52</definedName>
    <definedName name="_vena_CapBSI_B2_R_6_248210771267420161">'CCAR 9Q capital ratios'!$B$53</definedName>
    <definedName name="_vena_CapBSI_B2_R_6_248210771271614465">'CCAR 9Q capital ratios'!$B$54</definedName>
    <definedName name="_vena_CapBSI_B2_R_6_248210771275808769">'CCAR 9Q capital ratios'!$B$55</definedName>
    <definedName name="_vena_CapBSI_B2_R_6_248210771280003073">'CCAR 9Q capital ratios'!$B$57</definedName>
    <definedName name="_vena_CapBSI_B2_R_6_248210771288391681">'CCAR 9Q capital ratios'!$B$58</definedName>
    <definedName name="_vena_CapBSI_B2_R_6_248210771292585985">'CCAR 9Q capital ratios'!$B$59</definedName>
    <definedName name="_vena_CapBSI_B2_R_6_248210771296780289">'CCAR 9Q capital ratios'!$B$60</definedName>
    <definedName name="_vena_CapBSI_B2_R_6_248210771305168897">'CCAR 9Q capital ratios'!$B$62</definedName>
    <definedName name="_vena_CapBSI_B2_R_6_248210771305168897_1">'CCAR 9Q capital ratios'!$B$104</definedName>
    <definedName name="_vena_CapBSI_B2_R_6_248210771313557505">'CCAR 9Q capital ratios'!$B$63</definedName>
    <definedName name="_vena_CapBSI_B2_R_6_248210771313557505_1">'CCAR 9Q capital ratios'!$B$111</definedName>
    <definedName name="_vena_CapBSI_B2_R_6_248210771317751809">'CCAR 9Q capital ratios'!$B$64</definedName>
    <definedName name="_vena_CapBSI_B2_R_6_248210771317751809_1">'CCAR 9Q capital ratios'!$B$116</definedName>
    <definedName name="_vena_CapBSI_B2_R_6_248210771321946113">'CCAR 9Q capital ratios'!$B$123</definedName>
    <definedName name="_vena_CapBSI_B2_R_6_248210771326140417">'CCAR 9Q capital ratios'!$B$66</definedName>
    <definedName name="_vena_CapBSI_B2_R_6_248210771342917633">'CCAR 9Q capital ratios'!$B$71</definedName>
    <definedName name="_vena_CapBSI_B2_R_6_248210771347111937">'CCAR 9Q capital ratios'!$B$72</definedName>
    <definedName name="_vena_CapBSI_B2_R_6_248210771351306241">'CCAR 9Q capital ratios'!$B$73</definedName>
    <definedName name="_vena_CapBSI_B2_R_6_248210771363889153">'CCAR 9Q capital ratios'!$B$75</definedName>
    <definedName name="_vena_CapBSI_B2_R_6_248210771376472065">'CCAR 9Q capital ratios'!$B$82</definedName>
    <definedName name="_vena_CapBSI_B2_R_6_248210771380666369">'CCAR 9Q capital ratios'!$B$83</definedName>
    <definedName name="_vena_CapBSI_B2_R_6_248210771389054977">'CCAR 9Q capital ratios'!$B$84</definedName>
    <definedName name="_vena_CapBSI_B2_R_6_248210771393249281">'CCAR 9Q capital ratios'!$B$85</definedName>
    <definedName name="_vena_CapBSI_B2_R_6_248210771401637889">'CCAR 9Q capital ratios'!$B$87</definedName>
    <definedName name="_vena_CapBSI_B2_R_6_248210771418415105">'CCAR 9Q capital ratios'!$B$90</definedName>
    <definedName name="_vena_CapBSI_B2_R_6_248210771439386625">'CCAR 9Q capital ratios'!$B$135</definedName>
    <definedName name="_vena_CapBSI_B2_R_6_248210771443580929">'CCAR 9Q capital ratios'!$B$100</definedName>
    <definedName name="_vena_CapBSI_B2_R_6_248210771447775233">'CCAR 9Q capital ratios'!$B$101</definedName>
    <definedName name="_vena_CapBSI_B2_R_6_248210771451969537">'CCAR 9Q capital ratios'!$B$102</definedName>
    <definedName name="_vena_CapBSI_B2_R_6_248210771456163841">'CCAR 9Q capital ratios'!$B$103</definedName>
    <definedName name="_vena_CapBSI_B2_R_6_248210771456163841_1">'CCAR 9Q capital ratios'!$B$110</definedName>
    <definedName name="_vena_CapBSI_B2_R_6_248210771456163841_2">'CCAR 9Q capital ratios'!$B$115</definedName>
    <definedName name="_vena_CapBSI_B2_R_6_248210771464552449">'CCAR 9Q capital ratios'!$B$107</definedName>
    <definedName name="_vena_CapBSI_B2_R_6_248210771468746753">'CCAR 9Q capital ratios'!$B$108</definedName>
    <definedName name="_vena_CapBSI_B2_R_6_248210771472941057">'CCAR 9Q capital ratios'!$B$109</definedName>
    <definedName name="_vena_CapBSI_B2_R_6_248210771477135361">'CCAR 9Q capital ratios'!$B$114</definedName>
    <definedName name="_vena_CapBSI_B2_R_6_248210771485523969">'CCAR 9Q capital ratios'!$B$119</definedName>
    <definedName name="_vena_CapBSI_B2_R_6_248210771489718273">'CCAR 9Q capital ratios'!$B$120</definedName>
    <definedName name="_vena_CapBSI_B2_R_6_248210771493912577">'CCAR 9Q capital ratios'!$B$121</definedName>
    <definedName name="_vena_CapBSI_B2_R_6_248210771498106881">'CCAR 9Q capital ratios'!$B$122</definedName>
    <definedName name="_vena_CapBSI_B2_R_6_248210771506495488">'CCAR 9Q capital ratios'!$B$126</definedName>
    <definedName name="_vena_CapBSI_B2_R_6_248210771510689793">'CCAR 9Q capital ratios'!$B$127</definedName>
    <definedName name="_vena_CapBSI_B2_R_6_248210771514884097">'CCAR 9Q capital ratios'!$B$128</definedName>
    <definedName name="_vena_CapBSI_B2_R_6_248210771535855617">'CCAR 9Q capital ratios'!$B$136</definedName>
    <definedName name="_vena_CapBSI_B2_R_6_248210771540049921">'CCAR 9Q capital ratios'!$B$137</definedName>
    <definedName name="_vena_CapBSI_B2_R_6_248210771544244225">'CCAR 9Q capital ratios'!$B$138</definedName>
    <definedName name="_vena_CapBSI_B2_R_6_248210771556827137">'CCAR 9Q capital ratios'!$B$140</definedName>
    <definedName name="_vena_CapBSI_B2_R_6_248210771561021441">'CCAR 9Q capital ratios'!$B$141</definedName>
    <definedName name="_vena_CapBSI_B2_R_6_248210771565215745">'CCAR 9Q capital ratios'!$B$142</definedName>
    <definedName name="_vena_CapBSI_B2_R_6_248210771573604352">'CCAR 9Q capital ratios'!$B$143</definedName>
    <definedName name="_vena_CapBSI_B2_R_6_248210771577798657">'CCAR 9Q capital ratios'!$B$144</definedName>
    <definedName name="_vena_CapBSI_B2_R_6_248210771581992961">'CCAR 9Q capital ratios'!$B$145</definedName>
    <definedName name="_vena_CapBSI_B2_R_6_248210771586187265">'CCAR 9Q capital ratios'!$B$146</definedName>
    <definedName name="_vena_CapBSI_B2_R_6_266768037674614784">'CCAR 9Q capital ratios'!$B$95</definedName>
    <definedName name="_vena_CapBSI_B2_R_6_266768037674614784_1">'CCAR 9Q capital ratios'!$B$134</definedName>
    <definedName name="_vena_CapBSI_B2_R_6_266769003396595712">'CCAR 9Q capital ratios'!$B$79</definedName>
    <definedName name="_vena_CapBSI_B2_R_6_266769003396595712_1">'CCAR 9Q capital ratios'!$B$133</definedName>
    <definedName name="_vena_CapBSI_B2_R_6_266769057523564544">'CCAR 9Q capital ratios'!$B$91</definedName>
    <definedName name="_vena_CapBSI_B2_R_6_266769210523648000">'CCAR 9Q capital ratios'!$B$68</definedName>
    <definedName name="_vena_CapBSI_B2_R_6_266769210523648000_1">'CCAR 9Q capital ratios'!$B$132</definedName>
    <definedName name="_vena_CapBSI_B2_R_6_266769240000954368">'CCAR 9Q capital ratios'!$B$76</definedName>
    <definedName name="_vena_CapBSI_B2_R_6_266769480632893440">'CCAR 9Q capital ratios'!$B$61</definedName>
    <definedName name="_vena_CapBSI_B2_R_6_266769761273774080">'CCAR 9Q capital ratios'!$B$67</definedName>
    <definedName name="_vena_CapBSI_B2_R_6_266771225748307976">'CCAR 9Q capital ratios'!$B$43</definedName>
    <definedName name="_vena_CapBSI_B2_R_6_266776294786727936">'CCAR 9Q capital ratios'!$B$74</definedName>
    <definedName name="_vena_CapBSI_B2_R_6_266777560057774080">'CCAR 9Q capital ratios'!$B$88</definedName>
    <definedName name="_vena_CapBSI_B2_R_6_266782491321827328">'CCAR 9Q capital ratios'!$B$129</definedName>
    <definedName name="_vena_CapBSI_B2_R_9_273914228170817536">'CCAR 9Q capital ratios'!$BI$39</definedName>
    <definedName name="_vena_CapBSI_B2_R_9_273914228170817536_1">'CCAR 9Q capital ratios'!$BI$40</definedName>
    <definedName name="_vena_CapBSI_B2_R_9_273914228170817536_10">'CCAR 9Q capital ratios'!$BI$53</definedName>
    <definedName name="_vena_CapBSI_B2_R_9_273914228170817536_11">'CCAR 9Q capital ratios'!$BI$54</definedName>
    <definedName name="_vena_CapBSI_B2_R_9_273914228170817536_12">'CCAR 9Q capital ratios'!$BI$55</definedName>
    <definedName name="_vena_CapBSI_B2_R_9_273914228170817536_13">'CCAR 9Q capital ratios'!$BI$57</definedName>
    <definedName name="_vena_CapBSI_B2_R_9_273914228170817536_14">'CCAR 9Q capital ratios'!$BI$58</definedName>
    <definedName name="_vena_CapBSI_B2_R_9_273914228170817536_15">'CCAR 9Q capital ratios'!$BI$59</definedName>
    <definedName name="_vena_CapBSI_B2_R_9_273914228170817536_16">'CCAR 9Q capital ratios'!$BI$60</definedName>
    <definedName name="_vena_CapBSI_B2_R_9_273914228170817536_17">'CCAR 9Q capital ratios'!$BI$61</definedName>
    <definedName name="_vena_CapBSI_B2_R_9_273914228170817536_18">'CCAR 9Q capital ratios'!$BI$62</definedName>
    <definedName name="_vena_CapBSI_B2_R_9_273914228170817536_19">'CCAR 9Q capital ratios'!$BI$63</definedName>
    <definedName name="_vena_CapBSI_B2_R_9_273914228170817536_2">'CCAR 9Q capital ratios'!$BI$41</definedName>
    <definedName name="_vena_CapBSI_B2_R_9_273914228170817536_20">'CCAR 9Q capital ratios'!$BI$64</definedName>
    <definedName name="_vena_CapBSI_B2_R_9_273914228170817536_21">'CCAR 9Q capital ratios'!$BI$66</definedName>
    <definedName name="_vena_CapBSI_B2_R_9_273914228170817536_22">'CCAR 9Q capital ratios'!$BI$67</definedName>
    <definedName name="_vena_CapBSI_B2_R_9_273914228170817536_23">'CCAR 9Q capital ratios'!$BI$68</definedName>
    <definedName name="_vena_CapBSI_B2_R_9_273914228170817536_24">'CCAR 9Q capital ratios'!$BI$71</definedName>
    <definedName name="_vena_CapBSI_B2_R_9_273914228170817536_25">'CCAR 9Q capital ratios'!$BI$72</definedName>
    <definedName name="_vena_CapBSI_B2_R_9_273914228170817536_26">'CCAR 9Q capital ratios'!$BI$73</definedName>
    <definedName name="_vena_CapBSI_B2_R_9_273914228170817536_27">'CCAR 9Q capital ratios'!$BI$74</definedName>
    <definedName name="_vena_CapBSI_B2_R_9_273914228170817536_28">'CCAR 9Q capital ratios'!$BI$75</definedName>
    <definedName name="_vena_CapBSI_B2_R_9_273914228170817536_29">'CCAR 9Q capital ratios'!$BI$76</definedName>
    <definedName name="_vena_CapBSI_B2_R_9_273914228170817536_3">'CCAR 9Q capital ratios'!$BI$42</definedName>
    <definedName name="_vena_CapBSI_B2_R_9_273914228170817536_30">'CCAR 9Q capital ratios'!$BI$79</definedName>
    <definedName name="_vena_CapBSI_B2_R_9_273914228170817536_31">'CCAR 9Q capital ratios'!$BI$82</definedName>
    <definedName name="_vena_CapBSI_B2_R_9_273914228170817536_32">'CCAR 9Q capital ratios'!$BI$83</definedName>
    <definedName name="_vena_CapBSI_B2_R_9_273914228170817536_33">'CCAR 9Q capital ratios'!$BI$84</definedName>
    <definedName name="_vena_CapBSI_B2_R_9_273914228170817536_34">'CCAR 9Q capital ratios'!$BI$85</definedName>
    <definedName name="_vena_CapBSI_B2_R_9_273914228170817536_35">'CCAR 9Q capital ratios'!$BI$87</definedName>
    <definedName name="_vena_CapBSI_B2_R_9_273914228170817536_36">'CCAR 9Q capital ratios'!$BI$88</definedName>
    <definedName name="_vena_CapBSI_B2_R_9_273914228170817536_37">'CCAR 9Q capital ratios'!$BI$90</definedName>
    <definedName name="_vena_CapBSI_B2_R_9_273914228170817536_38">'CCAR 9Q capital ratios'!$BI$91</definedName>
    <definedName name="_vena_CapBSI_B2_R_9_273914228170817536_39">'CCAR 9Q capital ratios'!$BI$95</definedName>
    <definedName name="_vena_CapBSI_B2_R_9_273914228170817536_4">'CCAR 9Q capital ratios'!$BI$43</definedName>
    <definedName name="_vena_CapBSI_B2_R_9_273914228170817536_40">'CCAR 9Q capital ratios'!$BI$100</definedName>
    <definedName name="_vena_CapBSI_B2_R_9_273914228170817536_41">'CCAR 9Q capital ratios'!$BI$101</definedName>
    <definedName name="_vena_CapBSI_B2_R_9_273914228170817536_42">'CCAR 9Q capital ratios'!$BI$102</definedName>
    <definedName name="_vena_CapBSI_B2_R_9_273914228170817536_43">'CCAR 9Q capital ratios'!$BI$103</definedName>
    <definedName name="_vena_CapBSI_B2_R_9_273914228170817536_44">'CCAR 9Q capital ratios'!$BI$104</definedName>
    <definedName name="_vena_CapBSI_B2_R_9_273914228170817536_45">'CCAR 9Q capital ratios'!$BI$107</definedName>
    <definedName name="_vena_CapBSI_B2_R_9_273914228170817536_46">'CCAR 9Q capital ratios'!$BI$108</definedName>
    <definedName name="_vena_CapBSI_B2_R_9_273914228170817536_47">'CCAR 9Q capital ratios'!$BI$109</definedName>
    <definedName name="_vena_CapBSI_B2_R_9_273914228170817536_48">'CCAR 9Q capital ratios'!$BI$110</definedName>
    <definedName name="_vena_CapBSI_B2_R_9_273914228170817536_49">'CCAR 9Q capital ratios'!$BI$111</definedName>
    <definedName name="_vena_CapBSI_B2_R_9_273914228170817536_5">'CCAR 9Q capital ratios'!$BI$47</definedName>
    <definedName name="_vena_CapBSI_B2_R_9_273914228170817536_50">'CCAR 9Q capital ratios'!$BI$114</definedName>
    <definedName name="_vena_CapBSI_B2_R_9_273914228170817536_51">'CCAR 9Q capital ratios'!$BI$115</definedName>
    <definedName name="_vena_CapBSI_B2_R_9_273914228170817536_52">'CCAR 9Q capital ratios'!$BI$116</definedName>
    <definedName name="_vena_CapBSI_B2_R_9_273914228170817536_53">'CCAR 9Q capital ratios'!$BI$119</definedName>
    <definedName name="_vena_CapBSI_B2_R_9_273914228170817536_54">'CCAR 9Q capital ratios'!$BI$120</definedName>
    <definedName name="_vena_CapBSI_B2_R_9_273914228170817536_55">'CCAR 9Q capital ratios'!$BI$121</definedName>
    <definedName name="_vena_CapBSI_B2_R_9_273914228170817536_56">'CCAR 9Q capital ratios'!$BI$122</definedName>
    <definedName name="_vena_CapBSI_B2_R_9_273914228170817536_57">'CCAR 9Q capital ratios'!$BI$123</definedName>
    <definedName name="_vena_CapBSI_B2_R_9_273914228170817536_58">'CCAR 9Q capital ratios'!$BI$126</definedName>
    <definedName name="_vena_CapBSI_B2_R_9_273914228170817536_59">'CCAR 9Q capital ratios'!$BI$127</definedName>
    <definedName name="_vena_CapBSI_B2_R_9_273914228170817536_6">'CCAR 9Q capital ratios'!$BI$48</definedName>
    <definedName name="_vena_CapBSI_B2_R_9_273914228170817536_60">'CCAR 9Q capital ratios'!$BI$128</definedName>
    <definedName name="_vena_CapBSI_B2_R_9_273914228170817536_61">'CCAR 9Q capital ratios'!$BI$129</definedName>
    <definedName name="_vena_CapBSI_B2_R_9_273914228170817536_62">'CCAR 9Q capital ratios'!$BI$132</definedName>
    <definedName name="_vena_CapBSI_B2_R_9_273914228170817536_63">'CCAR 9Q capital ratios'!$BI$133</definedName>
    <definedName name="_vena_CapBSI_B2_R_9_273914228170817536_64">'CCAR 9Q capital ratios'!$BI$134</definedName>
    <definedName name="_vena_CapBSI_B2_R_9_273914228170817536_65">'CCAR 9Q capital ratios'!$BI$135</definedName>
    <definedName name="_vena_CapBSI_B2_R_9_273914228170817536_66">'CCAR 9Q capital ratios'!$BI$136</definedName>
    <definedName name="_vena_CapBSI_B2_R_9_273914228170817536_67">'CCAR 9Q capital ratios'!$BI$137</definedName>
    <definedName name="_vena_CapBSI_B2_R_9_273914228170817536_68">'CCAR 9Q capital ratios'!$BI$138</definedName>
    <definedName name="_vena_CapBSI_B2_R_9_273914228170817536_69">'CCAR 9Q capital ratios'!$BI$140</definedName>
    <definedName name="_vena_CapBSI_B2_R_9_273914228170817536_7">'CCAR 9Q capital ratios'!$BI$49</definedName>
    <definedName name="_vena_CapBSI_B2_R_9_273914228170817536_70">'CCAR 9Q capital ratios'!$BI$141</definedName>
    <definedName name="_vena_CapBSI_B2_R_9_273914228170817536_71">'CCAR 9Q capital ratios'!$BI$142</definedName>
    <definedName name="_vena_CapBSI_B2_R_9_273914228170817536_72">'CCAR 9Q capital ratios'!$BI$143</definedName>
    <definedName name="_vena_CapBSI_B2_R_9_273914228170817536_73">'CCAR 9Q capital ratios'!$BI$144</definedName>
    <definedName name="_vena_CapBSI_B2_R_9_273914228170817536_74">'CCAR 9Q capital ratios'!$BI$145</definedName>
    <definedName name="_vena_CapBSI_B2_R_9_273914228170817536_75">'CCAR 9Q capital ratios'!$BI$146</definedName>
    <definedName name="_vena_CapBSI_B2_R_9_273914228170817536_8">'CCAR 9Q capital ratios'!$BI$51</definedName>
    <definedName name="_vena_CapBSI_B2_R_9_273914228170817536_9">'CCAR 9Q capital ratios'!$BI$52</definedName>
    <definedName name="_vena_CapBSI_P_7_230871350242312192" comment="*">'CCAR 9Q capital ratios'!$E$5</definedName>
    <definedName name="_vena_CapBSI_P_8_230873481838067712" comment="*">'CCAR 9Q capital ratios'!$E$4</definedName>
    <definedName name="_vena_UserSelectCapitalBSI_P_5_261627926670475264" comment="*">'CCAR 9Q capital ratios'!$E$2</definedName>
    <definedName name="_yr2002" localSheetId="5">'[18]Monthly Cashflow'!#REF!</definedName>
    <definedName name="_yr2002">'[18]Monthly Cashflow'!#REF!</definedName>
    <definedName name="_yr2003" localSheetId="5">'[18]Monthly Cashflow'!#REF!</definedName>
    <definedName name="_yr2003">'[18]Monthly Cashflow'!#REF!</definedName>
    <definedName name="_yr2004" localSheetId="5">'[18]Monthly Cashflow'!#REF!</definedName>
    <definedName name="_yr2004">'[18]Monthly Cashflow'!#REF!</definedName>
    <definedName name="_yr2005" localSheetId="5">'[18]Monthly Cashflow'!#REF!</definedName>
    <definedName name="_yr2005">'[18]Monthly Cashflow'!#REF!</definedName>
    <definedName name="a" localSheetId="5">{"'A21segmentos saldos'!$B$2:$P$28","'A21segmentos saldos'!$A$1:$P$4"}</definedName>
    <definedName name="a">{"'A21segmentos saldos'!$B$2:$P$28","'A21segmentos saldos'!$A$1:$P$4"}</definedName>
    <definedName name="aa" localSheetId="5" hidden="1">{"'A21segmentos saldos'!$B$2:$P$28","'A21segmentos saldos'!$A$1:$P$4"}</definedName>
    <definedName name="aa" hidden="1">{"'A21segmentos saldos'!$B$2:$P$28","'A21segmentos saldos'!$A$1:$P$4"}</definedName>
    <definedName name="aaa" localSheetId="5" hidden="1">{"'A21segmentos saldos'!$B$2:$P$28","'A21segmentos saldos'!$A$1:$P$4"}</definedName>
    <definedName name="aaa" hidden="1">{"'A21segmentos saldos'!$B$2:$P$28","'A21segmentos saldos'!$A$1:$P$4"}</definedName>
    <definedName name="aaaa" localSheetId="5" hidden="1">{"'A21segmentos saldos'!$B$2:$P$28","'A21segmentos saldos'!$A$1:$P$4"}</definedName>
    <definedName name="aaaa" hidden="1">{"'A21segmentos saldos'!$B$2:$P$28","'A21segmentos saldos'!$A$1:$P$4"}</definedName>
    <definedName name="aaaold" localSheetId="5" hidden="1">{"'A21segmentos saldos'!$B$2:$P$28","'A21segmentos saldos'!$A$1:$P$4"}</definedName>
    <definedName name="aaaold" hidden="1">{"'A21segmentos saldos'!$B$2:$P$28","'A21segmentos saldos'!$A$1:$P$4"}</definedName>
    <definedName name="AACODIGOS" localSheetId="5">[12]DATOS!#REF!</definedName>
    <definedName name="AACODIGOS">[12]DATOS!#REF!</definedName>
    <definedName name="AAGALB1" localSheetId="5">[12]GALDON!#REF!</definedName>
    <definedName name="AAGALB1">[12]GALDON!#REF!</definedName>
    <definedName name="AAGALB2" localSheetId="5">[12]GALDON!#REF!</definedName>
    <definedName name="AAGALB2">[12]GALDON!#REF!</definedName>
    <definedName name="AAGALC1" localSheetId="5">[12]GALDON!#REF!</definedName>
    <definedName name="AAGALC1">[12]GALDON!#REF!</definedName>
    <definedName name="AAGALC2" localSheetId="5">[12]GALDON!#REF!</definedName>
    <definedName name="AAGALC2">[12]GALDON!#REF!</definedName>
    <definedName name="AAGALP1" localSheetId="5">[12]GALDON!#REF!</definedName>
    <definedName name="AAGALP1">[12]GALDON!#REF!</definedName>
    <definedName name="AAGALP2" localSheetId="5">[12]GALDON!#REF!</definedName>
    <definedName name="AAGALP2">[12]GALDON!#REF!</definedName>
    <definedName name="AAHGC10T" localSheetId="5">[12]GALDON!#REF!</definedName>
    <definedName name="AAHGC10T">[12]GALDON!#REF!</definedName>
    <definedName name="AAHGC2A" localSheetId="5">[12]GALDON!#REF!</definedName>
    <definedName name="AAHGC2A">[12]GALDON!#REF!</definedName>
    <definedName name="AAHGC2T" localSheetId="5">[12]GALDON!#REF!</definedName>
    <definedName name="AAHGC2T">[12]GALDON!#REF!</definedName>
    <definedName name="AAHGC5A" localSheetId="5">[12]GALDON!#REF!</definedName>
    <definedName name="AAHGC5A">[12]GALDON!#REF!</definedName>
    <definedName name="AAHGC6A" localSheetId="5">[12]GALDON!#REF!</definedName>
    <definedName name="AAHGC6A">[12]GALDON!#REF!</definedName>
    <definedName name="AAHGC6T" localSheetId="5">[12]GALDON!#REF!</definedName>
    <definedName name="AAHGC6T">[12]GALDON!#REF!</definedName>
    <definedName name="AAHGC7A" localSheetId="5">[12]GALDON!#REF!</definedName>
    <definedName name="AAHGC7A">[12]GALDON!#REF!</definedName>
    <definedName name="AAHGC7T" localSheetId="5">[12]GALDON!#REF!</definedName>
    <definedName name="AAHGC7T">[12]GALDON!#REF!</definedName>
    <definedName name="aal" localSheetId="5">[6]copiar!#REF!</definedName>
    <definedName name="aal">[6]copiar!#REF!</definedName>
    <definedName name="AAVARIACION" localSheetId="5">[12]DATOS!#REF!</definedName>
    <definedName name="AAVARIACION">[12]DATOS!#REF!</definedName>
    <definedName name="Abr">'[12]#¡REF'!$E$4</definedName>
    <definedName name="Abril">'[12]#¡REF'!$E$5</definedName>
    <definedName name="ac">'[6]recup. '!$K$2:$K$282</definedName>
    <definedName name="Activity_Type" localSheetId="5">#REF!</definedName>
    <definedName name="Activity_Type">#REF!</definedName>
    <definedName name="Activity_Type_Option" localSheetId="5">#REF!</definedName>
    <definedName name="Activity_Type_Option">#REF!</definedName>
    <definedName name="ACTIVOS" localSheetId="5">#REF!</definedName>
    <definedName name="ACTIVOS">#REF!</definedName>
    <definedName name="Actualiza" localSheetId="5">#REF!</definedName>
    <definedName name="Actualiza">#REF!</definedName>
    <definedName name="acumulad">[16]Portada!$C$22</definedName>
    <definedName name="Acumulado">[12]DATOS!$F$7:$F$462</definedName>
    <definedName name="AD">[14]!AD</definedName>
    <definedName name="Af" localSheetId="5">#REF!</definedName>
    <definedName name="Af">#REF!</definedName>
    <definedName name="AFS" localSheetId="5">#REF!</definedName>
    <definedName name="AFS">#REF!</definedName>
    <definedName name="Ago">'[12]#¡REF'!$I$4</definedName>
    <definedName name="Agosto">'[12]#¡REF'!$I$5</definedName>
    <definedName name="ah" localSheetId="5">#REF!</definedName>
    <definedName name="ah">#REF!</definedName>
    <definedName name="ALCOEOP" localSheetId="5">#REF!</definedName>
    <definedName name="ALCOEOP">#REF!</definedName>
    <definedName name="ambas" localSheetId="5">'[12]#¡REF'!$B$2:$P$129,'[12]#¡REF'!#REF!</definedName>
    <definedName name="ambas">'[12]#¡REF'!$B$2:$P$129,'[12]#¡REF'!#REF!</definedName>
    <definedName name="Amortizacion_2" localSheetId="5" hidden="1">{#N/A,#N/A,TRUE,"GLOBAL";#N/A,#N/A,TRUE,"RUSTICOS";#N/A,#N/A,TRUE,"INMUEBLES"}</definedName>
    <definedName name="Amortizacion_2" hidden="1">{#N/A,#N/A,TRUE,"GLOBAL";#N/A,#N/A,TRUE,"RUSTICOS";#N/A,#N/A,TRUE,"INMUEBLES"}</definedName>
    <definedName name="ANALITICOS" localSheetId="5">#REF!</definedName>
    <definedName name="ANALITICOS">#REF!</definedName>
    <definedName name="analiticos_variacion" localSheetId="5">#REF!</definedName>
    <definedName name="analiticos_variacion">#REF!</definedName>
    <definedName name="año" localSheetId="5">[6]copiar!#REF!</definedName>
    <definedName name="año">[6]copiar!#REF!</definedName>
    <definedName name="AÑOS">[19]PARAMETROS!$J$2:$J$13</definedName>
    <definedName name="anscount" hidden="1">2</definedName>
    <definedName name="ant" localSheetId="5">'[6]recup. '!#REF!</definedName>
    <definedName name="ant">'[6]recup. '!#REF!</definedName>
    <definedName name="Anual">'[12]#¡REF'!$D$1</definedName>
    <definedName name="Área_impressão_IM" localSheetId="5">#REF!</definedName>
    <definedName name="Área_impressão_IM">#REF!</definedName>
    <definedName name="area1">'[6]#¡REF'!$B$4:$G$55</definedName>
    <definedName name="area2" localSheetId="5">'[6]#¡REF'!#REF!</definedName>
    <definedName name="area2">'[6]#¡REF'!#REF!</definedName>
    <definedName name="AREAENVIO" localSheetId="5">#REF!</definedName>
    <definedName name="AREAENVIO">#REF!</definedName>
    <definedName name="AreaPRINT" localSheetId="5">#REF!</definedName>
    <definedName name="AreaPRINT">#REF!</definedName>
    <definedName name="AreaROE">[19]PATRIM!$F$14:$V$128</definedName>
    <definedName name="Argentina">[14]!Argentina</definedName>
    <definedName name="ASASASA" localSheetId="5">F2C1:F1025C2</definedName>
    <definedName name="ASASASA">F2C1:F1025C2</definedName>
    <definedName name="Asset_Base" localSheetId="5">[20]VAROutput!#REF!</definedName>
    <definedName name="Asset_Base">[20]VAROutput!#REF!</definedName>
    <definedName name="Asset_Rates" localSheetId="5">[20]VAROutput!#REF!</definedName>
    <definedName name="Asset_Rates">[20]VAROutput!#REF!</definedName>
    <definedName name="av" localSheetId="5">#REF!</definedName>
    <definedName name="av">#REF!</definedName>
    <definedName name="b" localSheetId="5" hidden="1">{"'A21segmentos saldos'!$B$2:$P$28","'A21segmentos saldos'!$A$1:$P$4"}</definedName>
    <definedName name="b" hidden="1">{"'A21segmentos saldos'!$B$2:$P$28","'A21segmentos saldos'!$A$1:$P$4"}</definedName>
    <definedName name="BAD">#N/A</definedName>
    <definedName name="BAI.Graf" localSheetId="5" hidden="1">{#N/A,#N/A,TRUE,"GLOBAL";#N/A,#N/A,TRUE,"RUSTICOS";#N/A,#N/A,TRUE,"INMUEBLES"}</definedName>
    <definedName name="BAI.Graf" hidden="1">{#N/A,#N/A,TRUE,"GLOBAL";#N/A,#N/A,TRUE,"RUSTICOS";#N/A,#N/A,TRUE,"INMUEBLES"}</definedName>
    <definedName name="BAL" localSheetId="5">#REF!</definedName>
    <definedName name="BAL">#REF!</definedName>
    <definedName name="BalAdj1" localSheetId="5">#REF!</definedName>
    <definedName name="BalAdj1">#REF!</definedName>
    <definedName name="BalAdj10" localSheetId="5">#REF!</definedName>
    <definedName name="BalAdj10">#REF!</definedName>
    <definedName name="BalAdj11" localSheetId="5">#REF!</definedName>
    <definedName name="BalAdj11">#REF!</definedName>
    <definedName name="BalAdj12" localSheetId="5">#REF!</definedName>
    <definedName name="BalAdj12">#REF!</definedName>
    <definedName name="BalAdj13" localSheetId="5">#REF!</definedName>
    <definedName name="BalAdj13">#REF!</definedName>
    <definedName name="BalAdj14" localSheetId="5">#REF!</definedName>
    <definedName name="BalAdj14">#REF!</definedName>
    <definedName name="BalAdj15" localSheetId="5">#REF!</definedName>
    <definedName name="BalAdj15">#REF!</definedName>
    <definedName name="BalAdj16" localSheetId="5">#REF!</definedName>
    <definedName name="BalAdj16">#REF!</definedName>
    <definedName name="BalAdj17" localSheetId="5">#REF!</definedName>
    <definedName name="BalAdj17">#REF!</definedName>
    <definedName name="BalAdj18" localSheetId="5">#REF!</definedName>
    <definedName name="BalAdj18">#REF!</definedName>
    <definedName name="BalAdj19" localSheetId="5">#REF!</definedName>
    <definedName name="BalAdj19">#REF!</definedName>
    <definedName name="BalAdj2" localSheetId="5">#REF!</definedName>
    <definedName name="BalAdj2">#REF!</definedName>
    <definedName name="BalAdj20" localSheetId="5">#REF!</definedName>
    <definedName name="BalAdj20">#REF!</definedName>
    <definedName name="BalAdj21" localSheetId="5">#REF!</definedName>
    <definedName name="BalAdj21">#REF!</definedName>
    <definedName name="BalAdj22" localSheetId="5">#REF!</definedName>
    <definedName name="BalAdj22">#REF!</definedName>
    <definedName name="BalAdj23" localSheetId="5">#REF!</definedName>
    <definedName name="BalAdj23">#REF!</definedName>
    <definedName name="BalAdj24" localSheetId="5">#REF!</definedName>
    <definedName name="BalAdj24">#REF!</definedName>
    <definedName name="BalAdj25" localSheetId="5">#REF!</definedName>
    <definedName name="BalAdj25">#REF!</definedName>
    <definedName name="BalAdj26" localSheetId="5">#REF!</definedName>
    <definedName name="BalAdj26">#REF!</definedName>
    <definedName name="BalAdj27" localSheetId="5">#REF!</definedName>
    <definedName name="BalAdj27">#REF!</definedName>
    <definedName name="BalAdj28" localSheetId="5">#REF!</definedName>
    <definedName name="BalAdj28">#REF!</definedName>
    <definedName name="BalAdj29" localSheetId="5">#REF!</definedName>
    <definedName name="BalAdj29">#REF!</definedName>
    <definedName name="BalAdj3" localSheetId="5">#REF!</definedName>
    <definedName name="BalAdj3">#REF!</definedName>
    <definedName name="BalAdj30" localSheetId="5">#REF!</definedName>
    <definedName name="BalAdj30">#REF!</definedName>
    <definedName name="BalAdj31" localSheetId="5">#REF!</definedName>
    <definedName name="BalAdj31">#REF!</definedName>
    <definedName name="BalAdj32" localSheetId="5">#REF!</definedName>
    <definedName name="BalAdj32">#REF!</definedName>
    <definedName name="BalAdj33" localSheetId="5">#REF!</definedName>
    <definedName name="BalAdj33">#REF!</definedName>
    <definedName name="BalAdj34" localSheetId="5">#REF!</definedName>
    <definedName name="BalAdj34">#REF!</definedName>
    <definedName name="BalAdj35" localSheetId="5">#REF!</definedName>
    <definedName name="BalAdj35">#REF!</definedName>
    <definedName name="BalAdj36" localSheetId="5">#REF!</definedName>
    <definedName name="BalAdj36">#REF!</definedName>
    <definedName name="BalAdj37" localSheetId="5">#REF!</definedName>
    <definedName name="BalAdj37">#REF!</definedName>
    <definedName name="BalAdj38" localSheetId="5">#REF!</definedName>
    <definedName name="BalAdj38">#REF!</definedName>
    <definedName name="BalAdj39" localSheetId="5">#REF!</definedName>
    <definedName name="BalAdj39">#REF!</definedName>
    <definedName name="BalAdj4" localSheetId="5">#REF!</definedName>
    <definedName name="BalAdj4">#REF!</definedName>
    <definedName name="BalAdj40" localSheetId="5">#REF!</definedName>
    <definedName name="BalAdj40">#REF!</definedName>
    <definedName name="BalAdj41" localSheetId="5">#REF!</definedName>
    <definedName name="BalAdj41">#REF!</definedName>
    <definedName name="BalAdj42" localSheetId="5">#REF!</definedName>
    <definedName name="BalAdj42">#REF!</definedName>
    <definedName name="BalAdj43" localSheetId="5">#REF!</definedName>
    <definedName name="BalAdj43">#REF!</definedName>
    <definedName name="BalAdj44" localSheetId="5">#REF!</definedName>
    <definedName name="BalAdj44">#REF!</definedName>
    <definedName name="BalAdj45" localSheetId="5">#REF!</definedName>
    <definedName name="BalAdj45">#REF!</definedName>
    <definedName name="BalAdj46" localSheetId="5">#REF!</definedName>
    <definedName name="BalAdj46">#REF!</definedName>
    <definedName name="BalAdj47" localSheetId="5">#REF!</definedName>
    <definedName name="BalAdj47">#REF!</definedName>
    <definedName name="BalAdj48" localSheetId="5">#REF!</definedName>
    <definedName name="BalAdj48">#REF!</definedName>
    <definedName name="BalAdj49" localSheetId="5">#REF!</definedName>
    <definedName name="BalAdj49">#REF!</definedName>
    <definedName name="BalAdj5" localSheetId="5">#REF!</definedName>
    <definedName name="BalAdj5">#REF!</definedName>
    <definedName name="BalAdj50" localSheetId="5">#REF!</definedName>
    <definedName name="BalAdj50">#REF!</definedName>
    <definedName name="BalAdj51" localSheetId="5">#REF!</definedName>
    <definedName name="BalAdj51">#REF!</definedName>
    <definedName name="BalAdj52" localSheetId="5">#REF!</definedName>
    <definedName name="BalAdj52">#REF!</definedName>
    <definedName name="BalAdj53" localSheetId="5">#REF!</definedName>
    <definedName name="BalAdj53">#REF!</definedName>
    <definedName name="BalAdj54" localSheetId="5">#REF!</definedName>
    <definedName name="BalAdj54">#REF!</definedName>
    <definedName name="BalAdj55" localSheetId="5">#REF!</definedName>
    <definedName name="BalAdj55">#REF!</definedName>
    <definedName name="BalAdj56" localSheetId="5">#REF!</definedName>
    <definedName name="BalAdj56">#REF!</definedName>
    <definedName name="BalAdj57" localSheetId="5">#REF!</definedName>
    <definedName name="BalAdj57">#REF!</definedName>
    <definedName name="BalAdj58" localSheetId="5">#REF!</definedName>
    <definedName name="BalAdj58">#REF!</definedName>
    <definedName name="BalAdj59" localSheetId="5">#REF!</definedName>
    <definedName name="BalAdj59">#REF!</definedName>
    <definedName name="BalAdj6" localSheetId="5">#REF!</definedName>
    <definedName name="BalAdj6">#REF!</definedName>
    <definedName name="BalAdj60" localSheetId="5">#REF!</definedName>
    <definedName name="BalAdj60">#REF!</definedName>
    <definedName name="BalAdj61" localSheetId="5">#REF!</definedName>
    <definedName name="BalAdj61">#REF!</definedName>
    <definedName name="BalAdj62" localSheetId="5">#REF!</definedName>
    <definedName name="BalAdj62">#REF!</definedName>
    <definedName name="BalAdj63" localSheetId="5">#REF!</definedName>
    <definedName name="BalAdj63">#REF!</definedName>
    <definedName name="BalAdj64" localSheetId="5">#REF!</definedName>
    <definedName name="BalAdj64">#REF!</definedName>
    <definedName name="BalAdj65" localSheetId="5">#REF!</definedName>
    <definedName name="BalAdj65">#REF!</definedName>
    <definedName name="BalAdj66" localSheetId="5">#REF!</definedName>
    <definedName name="BalAdj66">#REF!</definedName>
    <definedName name="BalAdj67" localSheetId="5">#REF!</definedName>
    <definedName name="BalAdj67">#REF!</definedName>
    <definedName name="BalAdj68" localSheetId="5">#REF!</definedName>
    <definedName name="BalAdj68">#REF!</definedName>
    <definedName name="BalAdj69" localSheetId="5">#REF!</definedName>
    <definedName name="BalAdj69">#REF!</definedName>
    <definedName name="BalAdj7" localSheetId="5">#REF!</definedName>
    <definedName name="BalAdj7">#REF!</definedName>
    <definedName name="BalAdj70" localSheetId="5">#REF!</definedName>
    <definedName name="BalAdj70">#REF!</definedName>
    <definedName name="BalAdj71" localSheetId="5">#REF!</definedName>
    <definedName name="BalAdj71">#REF!</definedName>
    <definedName name="BalAdj72" localSheetId="5">#REF!</definedName>
    <definedName name="BalAdj72">#REF!</definedName>
    <definedName name="BalAdj73" localSheetId="5">#REF!</definedName>
    <definedName name="BalAdj73">#REF!</definedName>
    <definedName name="BalAdj74" localSheetId="5">#REF!</definedName>
    <definedName name="BalAdj74">#REF!</definedName>
    <definedName name="BalAdj75" localSheetId="5">#REF!</definedName>
    <definedName name="BalAdj75">#REF!</definedName>
    <definedName name="BalAdj76" localSheetId="5">#REF!</definedName>
    <definedName name="BalAdj76">#REF!</definedName>
    <definedName name="BalAdj77" localSheetId="5">#REF!</definedName>
    <definedName name="BalAdj77">#REF!</definedName>
    <definedName name="BalAdj78" localSheetId="5">#REF!</definedName>
    <definedName name="BalAdj78">#REF!</definedName>
    <definedName name="BalAdj79" localSheetId="5">#REF!</definedName>
    <definedName name="BalAdj79">#REF!</definedName>
    <definedName name="BalAdj8" localSheetId="5">#REF!</definedName>
    <definedName name="BalAdj8">#REF!</definedName>
    <definedName name="BalAdj80" localSheetId="5">#REF!</definedName>
    <definedName name="BalAdj80">#REF!</definedName>
    <definedName name="BalAdj81" localSheetId="5">#REF!</definedName>
    <definedName name="BalAdj81">#REF!</definedName>
    <definedName name="BalAdj82" localSheetId="5">#REF!</definedName>
    <definedName name="BalAdj82">#REF!</definedName>
    <definedName name="BalAdj83" localSheetId="5">#REF!</definedName>
    <definedName name="BalAdj83">#REF!</definedName>
    <definedName name="BalAdj84" localSheetId="5">#REF!</definedName>
    <definedName name="BalAdj84">#REF!</definedName>
    <definedName name="BalAdj85" localSheetId="5">#REF!</definedName>
    <definedName name="BalAdj85">#REF!</definedName>
    <definedName name="BalAdj86" localSheetId="5">#REF!</definedName>
    <definedName name="BalAdj86">#REF!</definedName>
    <definedName name="BalAdj87" localSheetId="5">#REF!</definedName>
    <definedName name="BalAdj87">#REF!</definedName>
    <definedName name="BalAdj88" localSheetId="5">#REF!</definedName>
    <definedName name="BalAdj88">#REF!</definedName>
    <definedName name="BalAdj89" localSheetId="5">#REF!</definedName>
    <definedName name="BalAdj89">#REF!</definedName>
    <definedName name="BalAdj9" localSheetId="5">#REF!</definedName>
    <definedName name="BalAdj9">#REF!</definedName>
    <definedName name="BalAdj90" localSheetId="5">#REF!</definedName>
    <definedName name="BalAdj90">#REF!</definedName>
    <definedName name="BalAdj91" localSheetId="5">#REF!</definedName>
    <definedName name="BalAdj91">#REF!</definedName>
    <definedName name="BALANÇO" localSheetId="5">#REF!</definedName>
    <definedName name="BALANÇO">#REF!</definedName>
    <definedName name="BANCO" localSheetId="5">#REF!</definedName>
    <definedName name="BANCO">#REF!</definedName>
    <definedName name="Banco_dados_IM" localSheetId="5">#REF!</definedName>
    <definedName name="Banco_dados_IM">#REF!</definedName>
    <definedName name="BASBANCO" localSheetId="5">#REF!</definedName>
    <definedName name="BASBANCO">#REF!</definedName>
    <definedName name="BASCONS" localSheetId="5">#REF!</definedName>
    <definedName name="BASCONS">#REF!</definedName>
    <definedName name="base">[12]Essbase!$A$7:$E$1250</definedName>
    <definedName name="Base_Case_Day" localSheetId="5">#REF!</definedName>
    <definedName name="Base_Case_Day">#REF!</definedName>
    <definedName name="Base_datos_IM" localSheetId="5">'[6]#¡REF'!#REF!</definedName>
    <definedName name="Base_datos_IM">'[6]#¡REF'!#REF!</definedName>
    <definedName name="Base_de_datos" localSheetId="5">#REF!</definedName>
    <definedName name="Base_de_datos">#REF!</definedName>
    <definedName name="base1" localSheetId="5">'[12]#¡REF'!#REF!</definedName>
    <definedName name="base1">'[12]#¡REF'!#REF!</definedName>
    <definedName name="BASILEIA" localSheetId="5">#REF!</definedName>
    <definedName name="BASILEIA">#REF!</definedName>
    <definedName name="BASRES" localSheetId="5">#REF!</definedName>
    <definedName name="BASRES">#REF!</definedName>
    <definedName name="BASTITRES" localSheetId="5">#REF!</definedName>
    <definedName name="BASTITRES">#REF!</definedName>
    <definedName name="BASTITTOT" localSheetId="5">#REF!</definedName>
    <definedName name="BASTITTOT">#REF!</definedName>
    <definedName name="BASTOTAL" localSheetId="5">#REF!</definedName>
    <definedName name="BASTOTAL">#REF!</definedName>
    <definedName name="bb" localSheetId="5" hidden="1">{"'A21segmentos saldos'!$B$2:$P$28","'A21segmentos saldos'!$A$1:$P$4"}</definedName>
    <definedName name="bb" hidden="1">{"'A21segmentos saldos'!$B$2:$P$28","'A21segmentos saldos'!$A$1:$P$4"}</definedName>
    <definedName name="BBI" localSheetId="5">#REF!</definedName>
    <definedName name="BBI">#REF!</definedName>
    <definedName name="bet">'[9]tsy summary'!$N$155</definedName>
    <definedName name="betamt">'[9]tsy summary'!$F$155</definedName>
    <definedName name="bf" localSheetId="5">[6]copiar!#REF!</definedName>
    <definedName name="bf">[6]copiar!#REF!</definedName>
    <definedName name="BGH" localSheetId="5" hidden="1">{#N/A,#N/A,TRUE,"GLOBAL";#N/A,#N/A,TRUE,"RUSTICOS";#N/A,#N/A,TRUE,"INMUEBLES"}</definedName>
    <definedName name="BGH" hidden="1">{#N/A,#N/A,TRUE,"GLOBAL";#N/A,#N/A,TRUE,"RUSTICOS";#N/A,#N/A,TRUE,"INMUEBLES"}</definedName>
    <definedName name="BN" localSheetId="5" hidden="1">{#N/A,#N/A,TRUE,"GLOBAL";#N/A,#N/A,TRUE,"RUSTICOS";#N/A,#N/A,TRUE,"INMUEBLES"}</definedName>
    <definedName name="BN" hidden="1">{#N/A,#N/A,TRUE,"GLOBAL";#N/A,#N/A,TRUE,"RUSTICOS";#N/A,#N/A,TRUE,"INMUEBLES"}</definedName>
    <definedName name="bnestimado" localSheetId="5" hidden="1">{#N/A,#N/A,TRUE,"GLOBAL";#N/A,#N/A,TRUE,"RUSTICOS";#N/A,#N/A,TRUE,"INMUEBLES"}</definedName>
    <definedName name="bnestimado" hidden="1">{#N/A,#N/A,TRUE,"GLOBAL";#N/A,#N/A,TRUE,"RUSTICOS";#N/A,#N/A,TRUE,"INMUEBLES"}</definedName>
    <definedName name="BusinessDay1">'[21]Daily Tracking'!$D$6:$D$44</definedName>
    <definedName name="BusinessDay100">'[21]Daily Tracking'!$D$6:$D$44</definedName>
    <definedName name="BusinessDay101">'[21]Daily Tracking'!$E$6:$E$44</definedName>
    <definedName name="BusinessDay2">'[21]Daily Tracking'!$E$6:$E$44</definedName>
    <definedName name="C_S">'[6]98'!$Z$2:$Z$281</definedName>
    <definedName name="CAPCOR" localSheetId="5">#REF!</definedName>
    <definedName name="CAPCOR">#REF!</definedName>
    <definedName name="CAPLEA" localSheetId="5">#REF!</definedName>
    <definedName name="CAPLEA">#REF!</definedName>
    <definedName name="CARATULA" localSheetId="5">[12]E122SEGU!#REF!</definedName>
    <definedName name="CARATULA">[12]E122SEGU!#REF!</definedName>
    <definedName name="cargabal">'[12]#¡REF'!$A$2:$E$15658</definedName>
    <definedName name="CarteraBSPR">'[22]Agency Notes'!$A$1:$J$27</definedName>
    <definedName name="Cascada1" localSheetId="5" hidden="1">{#N/A,#N/A,TRUE,"GLOBAL";#N/A,#N/A,TRUE,"RUSTICOS";#N/A,#N/A,TRUE,"INMUEBLES"}</definedName>
    <definedName name="Cascada1" hidden="1">{#N/A,#N/A,TRUE,"GLOBAL";#N/A,#N/A,TRUE,"RUSTICOS";#N/A,#N/A,TRUE,"INMUEBLES"}</definedName>
    <definedName name="cassia">[14]!cassia</definedName>
    <definedName name="castigos" localSheetId="5">#REF!</definedName>
    <definedName name="castigos">#REF!</definedName>
    <definedName name="CCG2AA" localSheetId="5">[12]GALDON!#REF!</definedName>
    <definedName name="CCG2AA">[12]GALDON!#REF!</definedName>
    <definedName name="CentralizedFunctionalEOP" localSheetId="5">#REF!</definedName>
    <definedName name="CentralizedFunctionalEOP">#REF!</definedName>
    <definedName name="Change_select">[23]CALC!$I$33</definedName>
    <definedName name="CLAVES_CONTROL" localSheetId="5">#REF!</definedName>
    <definedName name="CLAVES_CONTROL">#REF!</definedName>
    <definedName name="CleanPL">OFFSET('[17]Total P&amp;L'!$L$1,1,0,COUNTA('[17]Total P&amp;L'!$L:$L)-1)</definedName>
    <definedName name="CLGALDON">[12]DATOS!$I$7:$I$462</definedName>
    <definedName name="CLGALDON_ANEXOS">[12]DATOS!$J$7:$J$462</definedName>
    <definedName name="cmo" localSheetId="5">#REF!</definedName>
    <definedName name="cmo">#REF!</definedName>
    <definedName name="Comentarios_Balance" localSheetId="5">#REF!</definedName>
    <definedName name="Comentarios_Balance">#REF!</definedName>
    <definedName name="Comentarios_Resultados" localSheetId="5">#REF!</definedName>
    <definedName name="Comentarios_Resultados">#REF!</definedName>
    <definedName name="COMISIONES" localSheetId="5">#REF!</definedName>
    <definedName name="COMISIONES">#REF!</definedName>
    <definedName name="COMPROBACIÓN" localSheetId="5">#REF!</definedName>
    <definedName name="COMPROBACIÓN">#REF!</definedName>
    <definedName name="CON">#N/A</definedName>
    <definedName name="CONSOLADICCTF" localSheetId="5">#REF!</definedName>
    <definedName name="CONSOLADICCTF">#REF!</definedName>
    <definedName name="CONSOLADICONCAM" localSheetId="5">#REF!</definedName>
    <definedName name="CONSOLADICONCAM">#REF!</definedName>
    <definedName name="CONSOLADIMEC" localSheetId="5">#REF!</definedName>
    <definedName name="CONSOLADIMEC">#REF!</definedName>
    <definedName name="CONSOLADIMECTF" localSheetId="5">#REF!</definedName>
    <definedName name="CONSOLADIMECTF">#REF!</definedName>
    <definedName name="CONSOLAUTBAC" localSheetId="5">#REF!</definedName>
    <definedName name="CONSOLAUTBAC">#REF!</definedName>
    <definedName name="CONSOLCAMC">#N/A</definedName>
    <definedName name="CONSOLCAMLIQ" localSheetId="5">#REF!</definedName>
    <definedName name="CONSOLCAMLIQ">#REF!</definedName>
    <definedName name="CONSOLCAMVLF" localSheetId="5">#REF!</definedName>
    <definedName name="CONSOLCAMVLF">#REF!</definedName>
    <definedName name="CONSOLCAPINTERL" localSheetId="5">#REF!</definedName>
    <definedName name="CONSOLCAPINTERL">#REF!</definedName>
    <definedName name="CONSOLCAPINTERR" localSheetId="5">#REF!</definedName>
    <definedName name="CONSOLCAPINTERR">#REF!</definedName>
    <definedName name="CONSOLCARTER" localSheetId="5">#REF!</definedName>
    <definedName name="CONSOLCARTER">#REF!</definedName>
    <definedName name="CONSOLCHQATI" localSheetId="5">#REF!</definedName>
    <definedName name="CONSOLCHQATI">#REF!</definedName>
    <definedName name="CONSOLCHQPAS" localSheetId="5">#REF!</definedName>
    <definedName name="CONSOLCHQPAS">#REF!</definedName>
    <definedName name="CONSOLCOCRED">#N/A</definedName>
    <definedName name="CONSOLCONTEXP">#N/A</definedName>
    <definedName name="CONSOLCONTROL" localSheetId="5">#REF!</definedName>
    <definedName name="CONSOLCONTROL">#REF!</definedName>
    <definedName name="CONSOLCOORIS" localSheetId="5">#REF!</definedName>
    <definedName name="CONSOLCOORIS">#REF!</definedName>
    <definedName name="CONSOLDACC">#N/A</definedName>
    <definedName name="CONSOLDE" localSheetId="5">#REF!</definedName>
    <definedName name="CONSOLDE">#REF!</definedName>
    <definedName name="CONSOLDEINTFIN" localSheetId="5">#REF!</definedName>
    <definedName name="CONSOLDEINTFIN">#REF!</definedName>
    <definedName name="CONSOLDEPINTER" localSheetId="5">#REF!</definedName>
    <definedName name="CONSOLDEPINTER">#REF!</definedName>
    <definedName name="CONSOLDEPINTER2" localSheetId="5">#REF!</definedName>
    <definedName name="CONSOLDEPINTER2">#REF!</definedName>
    <definedName name="CONSOLDEPINTERC" localSheetId="5">#REF!</definedName>
    <definedName name="CONSOLDEPINTERC">#REF!</definedName>
    <definedName name="CONSOLDESDEPINT">#N/A</definedName>
    <definedName name="CONSOLGPRET" localSheetId="5">#REF!</definedName>
    <definedName name="CONSOLGPRET">#REF!</definedName>
    <definedName name="CONSOLIMPFIN" localSheetId="5">#REF!</definedName>
    <definedName name="CONSOLIMPFIN">#REF!</definedName>
    <definedName name="CONSOLOBRCCAM" localSheetId="5">#REF!</definedName>
    <definedName name="CONSOLOBRCCAM">#REF!</definedName>
    <definedName name="CONSOLOBRCCTX" localSheetId="5">#REF!</definedName>
    <definedName name="CONSOLOBRCCTX">#REF!</definedName>
    <definedName name="CONSOLOFIC">#N/A</definedName>
    <definedName name="CONSOLOOCOMP" localSheetId="5">#REF!</definedName>
    <definedName name="CONSOLOOCOMP">#REF!</definedName>
    <definedName name="CONSOLORGINST">#N/A</definedName>
    <definedName name="CONSOLOUTINTFIN" localSheetId="5">#REF!</definedName>
    <definedName name="CONSOLOUTINTFIN">#REF!</definedName>
    <definedName name="CONSOLPAS" localSheetId="5">#REF!</definedName>
    <definedName name="CONSOLPAS">#REF!</definedName>
    <definedName name="CONSOLPL" localSheetId="5">#REF!</definedName>
    <definedName name="CONSOLPL">#REF!</definedName>
    <definedName name="CONSOLPROAUTBAC" localSheetId="5">#REF!</definedName>
    <definedName name="CONSOLPROAUTBAC">#REF!</definedName>
    <definedName name="CONSOLPROVDE" localSheetId="5">#REF!</definedName>
    <definedName name="CONSOLPROVDE">#REF!</definedName>
    <definedName name="CONSOLPROVINTFI" localSheetId="5">#REF!</definedName>
    <definedName name="CONSOLPROVINTFI">#REF!</definedName>
    <definedName name="CONSOLRCA" localSheetId="5">#REF!</definedName>
    <definedName name="CONSOLRCA">#REF!</definedName>
    <definedName name="CONSOLREPPAIS" localSheetId="5">#REF!</definedName>
    <definedName name="CONSOLREPPAIS">#REF!</definedName>
    <definedName name="CONSOLRINTERATI" localSheetId="5">#REF!</definedName>
    <definedName name="CONSOLRINTERATI">#REF!</definedName>
    <definedName name="CONSOLRINTERPAS" localSheetId="5">#REF!</definedName>
    <definedName name="CONSOLRINTERPAS">#REF!</definedName>
    <definedName name="CONTA" localSheetId="5">#REF!</definedName>
    <definedName name="CONTA">#REF!</definedName>
    <definedName name="control" localSheetId="5" hidden="1">{"'A21segmentos saldos'!$B$2:$P$28","'A21segmentos saldos'!$A$1:$P$4"}</definedName>
    <definedName name="control" hidden="1">{"'A21segmentos saldos'!$B$2:$P$28","'A21segmentos saldos'!$A$1:$P$4"}</definedName>
    <definedName name="controln" localSheetId="5" hidden="1">{"'A21segmentos saldos'!$B$2:$P$28","'A21segmentos saldos'!$A$1:$P$4"}</definedName>
    <definedName name="controln" hidden="1">{"'A21segmentos saldos'!$B$2:$P$28","'A21segmentos saldos'!$A$1:$P$4"}</definedName>
    <definedName name="COPIAR_NIVELES">[19]PARAMETROS!$AD$1:$AL$1</definedName>
    <definedName name="CORCAPCOR" localSheetId="5">#REF!</definedName>
    <definedName name="CORCAPCOR">#REF!</definedName>
    <definedName name="CORCAPLEA" localSheetId="5">#REF!</definedName>
    <definedName name="CORCAPLEA">#REF!</definedName>
    <definedName name="CoreDeposits" localSheetId="5">#REF!</definedName>
    <definedName name="CoreDeposits">#REF!</definedName>
    <definedName name="CORP_Issuer_Limits" localSheetId="5">#REF!</definedName>
    <definedName name="CORP_Issuer_Limits">#REF!</definedName>
    <definedName name="CORP_Issuer_Limits_Test" localSheetId="5">#REF!</definedName>
    <definedName name="CORP_Issuer_Limits_Test">#REF!</definedName>
    <definedName name="Corporates___Financial" localSheetId="5">#REF!</definedName>
    <definedName name="Corporates___Financial">#REF!</definedName>
    <definedName name="Corr" localSheetId="5" hidden="1">{#N/A,#N/A,TRUE,"GLOBAL";#N/A,#N/A,TRUE,"RUSTICOS";#N/A,#N/A,TRUE,"INMUEBLES"}</definedName>
    <definedName name="Corr" hidden="1">{#N/A,#N/A,TRUE,"GLOBAL";#N/A,#N/A,TRUE,"RUSTICOS";#N/A,#N/A,TRUE,"INMUEBLES"}</definedName>
    <definedName name="CORRECC." localSheetId="5" hidden="1">{#N/A,#N/A,TRUE,"GLOBAL";#N/A,#N/A,TRUE,"RUSTICOS";#N/A,#N/A,TRUE,"INMUEBLES"}</definedName>
    <definedName name="CORRECC." hidden="1">{#N/A,#N/A,TRUE,"GLOBAL";#N/A,#N/A,TRUE,"RUSTICOS";#N/A,#N/A,TRUE,"INMUEBLES"}</definedName>
    <definedName name="COSCON" localSheetId="5">#REF!</definedName>
    <definedName name="COSCON">#REF!</definedName>
    <definedName name="COSIF" localSheetId="5">#REF!</definedName>
    <definedName name="COSIF">#REF!</definedName>
    <definedName name="CosolidatedSovereignEOP" localSheetId="5">#REF!</definedName>
    <definedName name="CosolidatedSovereignEOP">#REF!</definedName>
    <definedName name="_xlnm.Criteria" localSheetId="5">'[6]#¡REF'!#REF!</definedName>
    <definedName name="_xlnm.Criteria">'[6]#¡REF'!#REF!</definedName>
    <definedName name="Criterios_IM" localSheetId="5">'[6]#¡REF'!#REF!</definedName>
    <definedName name="Criterios_IM">'[6]#¡REF'!#REF!</definedName>
    <definedName name="Critérios_IM" localSheetId="5">#REF!</definedName>
    <definedName name="Critérios_IM">#REF!</definedName>
    <definedName name="CUOTAS_DÍA" localSheetId="5">[6]!CUOTAS_DÍA</definedName>
    <definedName name="CUOTAS_DÍA">[6]!CUOTAS_DÍA</definedName>
    <definedName name="currency" localSheetId="5">#REF!</definedName>
    <definedName name="currency">#REF!</definedName>
    <definedName name="CVB" localSheetId="5" hidden="1">{#N/A,#N/A,TRUE,"GLOBAL";#N/A,#N/A,TRUE,"RUSTICOS";#N/A,#N/A,TRUE,"INMUEBLES"}</definedName>
    <definedName name="CVB" hidden="1">{#N/A,#N/A,TRUE,"GLOBAL";#N/A,#N/A,TRUE,"RUSTICOS";#N/A,#N/A,TRUE,"INMUEBLES"}</definedName>
    <definedName name="d" localSheetId="5">'[6]#¡REF'!#REF!</definedName>
    <definedName name="d">'[6]#¡REF'!#REF!</definedName>
    <definedName name="D3E" localSheetId="5" hidden="1">{#N/A,#N/A,TRUE,"GLOBAL";#N/A,#N/A,TRUE,"RUSTICOS";#N/A,#N/A,TRUE,"INMUEBLES"}</definedName>
    <definedName name="D3E" hidden="1">{#N/A,#N/A,TRUE,"GLOBAL";#N/A,#N/A,TRUE,"RUSTICOS";#N/A,#N/A,TRUE,"INMUEBLES"}</definedName>
    <definedName name="dat">[24]Limits!$L$6</definedName>
    <definedName name="Data_ALCO_Duracion">'[25]Data_R Estructural'!$M$143</definedName>
    <definedName name="Data_EAD_BC_Empresas_Unit">'[25]Common Data'!$C$33</definedName>
    <definedName name="Data_EAD_BC_partic_Unit">'[25]Common Data'!$C$25</definedName>
    <definedName name="Data_EAD_BC_PYMEs_Unit">'[25]Common Data'!$C$32</definedName>
    <definedName name="Data_EAD_BMG_Unit">'[25]Common Data'!$C$34</definedName>
    <definedName name="Data_EAD_BP_Unit">'[25]Common Data'!$C$27</definedName>
    <definedName name="Data_EAD_Fin._al_consumo_Unit">'[25]Common Data'!$C$26</definedName>
    <definedName name="Data_EAD_Regulatorio">'[25]Data_R de Capital'!$K$8</definedName>
    <definedName name="Data_EAD_Total_Unit">'[25]Common Data'!$C$10</definedName>
    <definedName name="Data_Empr_Total_stock_fallidos_Unit">'[25]Common Data'!$D$47</definedName>
    <definedName name="Data_Empr_Total_stock_mora_Unit">'[25]Common Data'!$D$46</definedName>
    <definedName name="Data_Empr_Total_stock_reconducciones_Unit">'[25]Common Data'!$D$48</definedName>
    <definedName name="Data_Exigencia_Capital_Regulatorio">'[25]Data_R de Capital'!$K$15</definedName>
    <definedName name="Data_Indiv_Total_stock_fallidos_Unit">'[25]Common Data'!$D$41</definedName>
    <definedName name="Data_Indiv_Total_Stock_Irregulares_Unit">'[25]Common Data'!$D$39</definedName>
    <definedName name="Data_Indiv_Total_stock_mora_Unit">'[25]Common Data'!$D$40</definedName>
    <definedName name="Data_Indiv_Total_stock_reconducciones_Unit">'[25]Common Data'!$D$42</definedName>
    <definedName name="Data_NProd_mes_Unit">'[25]Common Data'!$C$20</definedName>
    <definedName name="Data_Percent_EAD_Total_Unit">'[25]Common Data'!$C$13</definedName>
    <definedName name="Data_Plazo_años_BC_Empresas_Unit">'[25]Common Data'!$D$33</definedName>
    <definedName name="Data_Plazo_años_BC_partic_Unit">'[25]Common Data'!$D$25</definedName>
    <definedName name="Data_Plazo_años_BC_Pymes_Unit">'[25]Common Data'!$D$32</definedName>
    <definedName name="Data_Plazo_años_BMG_Unit">'[25]Common Data'!$D$34</definedName>
    <definedName name="Data_Plazo_años_BP_Unit">'[25]Common Data'!$D$27</definedName>
    <definedName name="Data_Plazo_años_Fin.al_consum_Unit">'[25]Common Data'!$D$26</definedName>
    <definedName name="Data_Recomend_RAI">'[25]Data_Recomendaciones Audt Inter'!$G$9</definedName>
    <definedName name="Data_Recomend_RAP">'[25]Data_Recomendaciones Audt Inter'!$G$10</definedName>
    <definedName name="Data_RWA">'[25]Data_R de Capital'!$K$11</definedName>
    <definedName name="Data_Stock_Total_Unit">'[25]Common Data'!$C$17</definedName>
    <definedName name="Data_Vencim_Emisiones">'[25]Data_R de Liquidez'!$D$117</definedName>
    <definedName name="_xlnm.Database" localSheetId="5">'[6]#¡REF'!#REF!</definedName>
    <definedName name="_xlnm.Database">'[6]#¡REF'!#REF!</definedName>
    <definedName name="DataBSBIL" localSheetId="7">#REF!</definedName>
    <definedName name="DataBSBIL" localSheetId="3">#REF!</definedName>
    <definedName name="DataBSBIL" localSheetId="8">#REF!</definedName>
    <definedName name="DataBSBIL">#REF!</definedName>
    <definedName name="DataBSS" localSheetId="7">#REF!</definedName>
    <definedName name="DataBSS" localSheetId="3">#REF!</definedName>
    <definedName name="DataBSS" localSheetId="8">#REF!</definedName>
    <definedName name="DataBSS">#REF!</definedName>
    <definedName name="DataFiltered" localSheetId="7">#REF!</definedName>
    <definedName name="DataFiltered" localSheetId="3">#REF!</definedName>
    <definedName name="DataFiltered" localSheetId="8">#REF!</definedName>
    <definedName name="DataFiltered">#REF!</definedName>
    <definedName name="date" localSheetId="5">#REF!</definedName>
    <definedName name="date">#REF!</definedName>
    <definedName name="Dates">#REF!</definedName>
    <definedName name="DatText" localSheetId="5">#REF!</definedName>
    <definedName name="DatText">#REF!</definedName>
    <definedName name="dd" localSheetId="5" hidden="1">{"'A21segmentos saldos'!$B$2:$P$28","'A21segmentos saldos'!$A$1:$P$4"}</definedName>
    <definedName name="dd" hidden="1">{"'A21segmentos saldos'!$B$2:$P$28","'A21segmentos saldos'!$A$1:$P$4"}</definedName>
    <definedName name="ddd" localSheetId="5" hidden="1">{#N/A,#N/A,TRUE,"GLOBAL";#N/A,#N/A,TRUE,"RUSTICOS";#N/A,#N/A,TRUE,"INMUEBLES"}</definedName>
    <definedName name="ddd" hidden="1">{#N/A,#N/A,TRUE,"GLOBAL";#N/A,#N/A,TRUE,"RUSTICOS";#N/A,#N/A,TRUE,"INMUEBLES"}</definedName>
    <definedName name="DDDD">[26]AVANCEPAIS!$C$5:$C$9</definedName>
    <definedName name="ddddddd">[27]AVANCEPAIS!$A$15:$D$30</definedName>
    <definedName name="DE" localSheetId="5" hidden="1">{#N/A,#N/A,TRUE,"GLOBAL";#N/A,#N/A,TRUE,"RUSTICOS";#N/A,#N/A,TRUE,"INMUEBLES"}</definedName>
    <definedName name="DE" hidden="1">{#N/A,#N/A,TRUE,"GLOBAL";#N/A,#N/A,TRUE,"RUSTICOS";#N/A,#N/A,TRUE,"INMUEBLES"}</definedName>
    <definedName name="deal_dv01">[20]DailyMarks!$AS$1</definedName>
    <definedName name="deal_settle_date">[28]Assumptions!$B$8</definedName>
    <definedName name="DEFAULTSHEETNAME" localSheetId="5">#REF!</definedName>
    <definedName name="DEFAULTSHEETNAME">#REF!</definedName>
    <definedName name="DEFAULTSHEETNUMBER" localSheetId="5">#REF!</definedName>
    <definedName name="DEFAULTSHEETNUMBER">#REF!</definedName>
    <definedName name="DER" localSheetId="5" hidden="1">{#N/A,#N/A,TRUE,"GLOBAL";#N/A,#N/A,TRUE,"RUSTICOS";#N/A,#N/A,TRUE,"INMUEBLES"}</definedName>
    <definedName name="DER" hidden="1">{#N/A,#N/A,TRUE,"GLOBAL";#N/A,#N/A,TRUE,"RUSTICOS";#N/A,#N/A,TRUE,"INMUEBLES"}</definedName>
    <definedName name="detalle_empresas" localSheetId="5" hidden="1">{"'A21segmentos saldos'!$B$2:$P$28","'A21segmentos saldos'!$A$1:$P$4"}</definedName>
    <definedName name="detalle_empresas" hidden="1">{"'A21segmentos saldos'!$B$2:$P$28","'A21segmentos saldos'!$A$1:$P$4"}</definedName>
    <definedName name="df" localSheetId="5" hidden="1">{#N/A,#N/A,TRUE,"GLOBAL";#N/A,#N/A,TRUE,"RUSTICOS";#N/A,#N/A,TRUE,"INMUEBLES"}</definedName>
    <definedName name="df" hidden="1">{#N/A,#N/A,TRUE,"GLOBAL";#N/A,#N/A,TRUE,"RUSTICOS";#N/A,#N/A,TRUE,"INMUEBLES"}</definedName>
    <definedName name="df_curve">OFFSET('[29]Zero Curve'!$A$113,0,0,COUNT('[29]Zero Curve'!$A$113:$A$200),2)</definedName>
    <definedName name="DFG" localSheetId="5" hidden="1">{#N/A,#N/A,TRUE,"GLOBAL";#N/A,#N/A,TRUE,"RUSTICOS";#N/A,#N/A,TRUE,"INMUEBLES"}</definedName>
    <definedName name="DFG" hidden="1">{#N/A,#N/A,TRUE,"GLOBAL";#N/A,#N/A,TRUE,"RUSTICOS";#N/A,#N/A,TRUE,"INMUEBLES"}</definedName>
    <definedName name="dfsgdfs" localSheetId="5">[12]GALDON!#REF!</definedName>
    <definedName name="dfsgdfs">[12]GALDON!#REF!</definedName>
    <definedName name="Dias">'[12]#¡REF'!$B$5</definedName>
    <definedName name="Dic">'[12]#¡REF'!$M$4</definedName>
    <definedName name="Diciembre">'[12]#¡REF'!$M$5</definedName>
    <definedName name="discount_factors">OFFSET('[30]Zero Curve'!$A$113,0,0,COUNT('[30]Zero Curve'!$A$113:$A$200),2)</definedName>
    <definedName name="Doar1Sem98" localSheetId="5">#REF!</definedName>
    <definedName name="Doar1Sem98">#REF!</definedName>
    <definedName name="DoarJun98" localSheetId="5">#REF!</definedName>
    <definedName name="DoarJun98">#REF!</definedName>
    <definedName name="dos" localSheetId="5" hidden="1">{"'A21segmentos saldos'!$B$2:$P$28","'A21segmentos saldos'!$A$1:$P$4"}</definedName>
    <definedName name="dos" hidden="1">{"'A21segmentos saldos'!$B$2:$P$28","'A21segmentos saldos'!$A$1:$P$4"}</definedName>
    <definedName name="dosn" localSheetId="5" hidden="1">{"'A21segmentos saldos'!$B$2:$P$28","'A21segmentos saldos'!$A$1:$P$4"}</definedName>
    <definedName name="dosn" hidden="1">{"'A21segmentos saldos'!$B$2:$P$28","'A21segmentos saldos'!$A$1:$P$4"}</definedName>
    <definedName name="ds">[6]Descriptor_Informe!$C$14</definedName>
    <definedName name="dtrng_NV">[31]I_NV!$A$1:$R$1</definedName>
    <definedName name="E3E" localSheetId="5" hidden="1">{#N/A,#N/A,TRUE,"GLOBAL";#N/A,#N/A,TRUE,"RUSTICOS";#N/A,#N/A,TRUE,"INMUEBLES"}</definedName>
    <definedName name="E3E" hidden="1">{#N/A,#N/A,TRUE,"GLOBAL";#N/A,#N/A,TRUE,"RUSTICOS";#N/A,#N/A,TRUE,"INMUEBLES"}</definedName>
    <definedName name="E4R" localSheetId="5" hidden="1">{#N/A,#N/A,TRUE,"GLOBAL";#N/A,#N/A,TRUE,"RUSTICOS";#N/A,#N/A,TRUE,"INMUEBLES"}</definedName>
    <definedName name="E4R" hidden="1">{#N/A,#N/A,TRUE,"GLOBAL";#N/A,#N/A,TRUE,"RUSTICOS";#N/A,#N/A,TRUE,"INMUEBLES"}</definedName>
    <definedName name="EAD_Regulatorio_Total">'[25]Data_R de Capital'!$K$9</definedName>
    <definedName name="EAD_Total">'[25]Common Data'!$C$11</definedName>
    <definedName name="Edit1s98" localSheetId="5">#REF!</definedName>
    <definedName name="Edit1s98">#REF!</definedName>
    <definedName name="edo">'[12]#¡REF'!$A$1:$J$88</definedName>
    <definedName name="ELI" localSheetId="5">#REF!</definedName>
    <definedName name="ELI">#REF!</definedName>
    <definedName name="ELILE">#N/A</definedName>
    <definedName name="EMPRESA">[12]MENU!$W$8</definedName>
    <definedName name="ENERO" localSheetId="5">#REF!</definedName>
    <definedName name="ENERO">#REF!</definedName>
    <definedName name="Entity">'[32]Control Tab'!$D$28</definedName>
    <definedName name="EntityNumber">'[33]Control Tab'!$C$28</definedName>
    <definedName name="ENTREGA" localSheetId="5">#REF!</definedName>
    <definedName name="ENTREGA">#REF!</definedName>
    <definedName name="eqeqe" localSheetId="5">F2C1:F1025C2</definedName>
    <definedName name="eqeqe">F2C1:F1025C2</definedName>
    <definedName name="er" localSheetId="5" hidden="1">{#N/A,#N/A,TRUE,"GLOBAL";#N/A,#N/A,TRUE,"RUSTICOS";#N/A,#N/A,TRUE,"INMUEBLES"}</definedName>
    <definedName name="er" hidden="1">{#N/A,#N/A,TRUE,"GLOBAL";#N/A,#N/A,TRUE,"RUSTICOS";#N/A,#N/A,TRUE,"INMUEBLES"}</definedName>
    <definedName name="ERRO" localSheetId="5">F2C1:F1025C2</definedName>
    <definedName name="ERRO">F2C1:F1025C2</definedName>
    <definedName name="ERT" localSheetId="5" hidden="1">{#N/A,#N/A,TRUE,"GLOBAL";#N/A,#N/A,TRUE,"RUSTICOS";#N/A,#N/A,TRUE,"INMUEBLES"}</definedName>
    <definedName name="ERT" hidden="1">{#N/A,#N/A,TRUE,"GLOBAL";#N/A,#N/A,TRUE,"RUSTICOS";#N/A,#N/A,TRUE,"INMUEBLES"}</definedName>
    <definedName name="ExercEdit" localSheetId="5">#REF!</definedName>
    <definedName name="ExercEdit">#REF!</definedName>
    <definedName name="Exigencia_Capital_Reg_Total">'[25]Data_R de Capital'!$K$16</definedName>
    <definedName name="EXT" localSheetId="5">#REF!</definedName>
    <definedName name="EXT">#REF!</definedName>
    <definedName name="EXTBBI" localSheetId="5">#REF!</definedName>
    <definedName name="EXTBBI">#REF!</definedName>
    <definedName name="Extracción_IM" localSheetId="5">'[6]#¡REF'!#REF!</definedName>
    <definedName name="Extracción_IM">'[6]#¡REF'!#REF!</definedName>
    <definedName name="_xlnm.Extract" localSheetId="5">'[6]#¡REF'!#REF!</definedName>
    <definedName name="_xlnm.Extract">'[6]#¡REF'!#REF!</definedName>
    <definedName name="Extrair_IM" localSheetId="5">#REF!</definedName>
    <definedName name="Extrair_IM">#REF!</definedName>
    <definedName name="f">[14]!f</definedName>
    <definedName name="F5F" localSheetId="5" hidden="1">{#N/A,#N/A,TRUE,"GLOBAL";#N/A,#N/A,TRUE,"RUSTICOS";#N/A,#N/A,TRUE,"INMUEBLES"}</definedName>
    <definedName name="F5F" hidden="1">{#N/A,#N/A,TRUE,"GLOBAL";#N/A,#N/A,TRUE,"RUSTICOS";#N/A,#N/A,TRUE,"INMUEBLES"}</definedName>
    <definedName name="Factor" localSheetId="5">#REF!</definedName>
    <definedName name="Factor">#REF!</definedName>
    <definedName name="feb">'[12]#¡REF'!$C$4</definedName>
    <definedName name="Febrero">'[12]#¡REF'!$C$5</definedName>
    <definedName name="Fecha" localSheetId="5">#REF!</definedName>
    <definedName name="Fecha">#REF!</definedName>
    <definedName name="Fecha_2" localSheetId="5">#REF!</definedName>
    <definedName name="Fecha_2">#REF!</definedName>
    <definedName name="Fecha_3" localSheetId="5">#REF!</definedName>
    <definedName name="Fecha_3">#REF!</definedName>
    <definedName name="Fecha_Actual">'[12]#¡REF'!$B$4</definedName>
    <definedName name="Fecha_CDS">[25]CALC!$I$69</definedName>
    <definedName name="Fecha_ContEcon">[25]CALC!$I$41</definedName>
    <definedName name="Fecha_R_Capital">[25]CALC!$I$65</definedName>
    <definedName name="Fecha_R_Credito">[25]CALC!$I$43</definedName>
    <definedName name="Fecha_R_Cumpl_Legal">[25]CALC!$I$55</definedName>
    <definedName name="Fecha_R_Estrategico">[25]CALC!$I$63</definedName>
    <definedName name="Fecha_R_Estructural">[25]CALC!$I$49</definedName>
    <definedName name="Fecha_R_Liquidez">[25]CALC!$I$47</definedName>
    <definedName name="Fecha_R_Mercado">[25]CALC!$I$45</definedName>
    <definedName name="Fecha_R_Modelo">[25]CALC!$I$59</definedName>
    <definedName name="Fecha_R_Operacional">[23]CALC!$I$51</definedName>
    <definedName name="Fecha_Recomd_Audit_Int">[25]CALC!$I$57</definedName>
    <definedName name="ff">[14]!ff</definedName>
    <definedName name="fff">[14]!fff</definedName>
    <definedName name="ffff" localSheetId="5" hidden="1">{"'A21segmentos saldos'!$B$2:$P$28","'A21segmentos saldos'!$A$1:$P$4"}</definedName>
    <definedName name="ffff" hidden="1">{"'A21segmentos saldos'!$B$2:$P$28","'A21segmentos saldos'!$A$1:$P$4"}</definedName>
    <definedName name="fffff">[14]!fffff</definedName>
    <definedName name="ffffff">[14]!ffffff</definedName>
    <definedName name="ffg" localSheetId="5" hidden="1">{"'A21segmentos saldos'!$B$2:$P$28","'A21segmentos saldos'!$A$1:$P$4"}</definedName>
    <definedName name="ffg" hidden="1">{"'A21segmentos saldos'!$B$2:$P$28","'A21segmentos saldos'!$A$1:$P$4"}</definedName>
    <definedName name="FG" localSheetId="5" hidden="1">{#N/A,#N/A,TRUE,"GLOBAL";#N/A,#N/A,TRUE,"RUSTICOS";#N/A,#N/A,TRUE,"INMUEBLES"}</definedName>
    <definedName name="FG" hidden="1">{#N/A,#N/A,TRUE,"GLOBAL";#N/A,#N/A,TRUE,"RUSTICOS";#N/A,#N/A,TRUE,"INMUEBLES"}</definedName>
    <definedName name="fghjfghjf" localSheetId="5" hidden="1">{"'A21segmentos saldos'!$B$2:$P$28","'A21segmentos saldos'!$A$1:$P$4"}</definedName>
    <definedName name="fghjfghjf" hidden="1">{"'A21segmentos saldos'!$B$2:$P$28","'A21segmentos saldos'!$A$1:$P$4"}</definedName>
    <definedName name="FILAS" localSheetId="5">#REF!</definedName>
    <definedName name="FILAS">#REF!</definedName>
    <definedName name="FORMATO">'[12]#¡REF'!$A$7:$H$443</definedName>
    <definedName name="FX" localSheetId="5">#REF!</definedName>
    <definedName name="FX">#REF!</definedName>
    <definedName name="G6G" localSheetId="5" hidden="1">{#N/A,#N/A,TRUE,"GLOBAL";#N/A,#N/A,TRUE,"RUSTICOS";#N/A,#N/A,TRUE,"INMUEBLES"}</definedName>
    <definedName name="G6G" hidden="1">{#N/A,#N/A,TRUE,"GLOBAL";#N/A,#N/A,TRUE,"RUSTICOS";#N/A,#N/A,TRUE,"INMUEBLES"}</definedName>
    <definedName name="GALB1" localSheetId="5">[12]GALDON!#REF!</definedName>
    <definedName name="GALB1">[12]GALDON!#REF!</definedName>
    <definedName name="GALB2" localSheetId="5">[12]GALDON!#REF!</definedName>
    <definedName name="GALB2">[12]GALDON!#REF!</definedName>
    <definedName name="GALC1" localSheetId="5">[12]GALDON!#REF!</definedName>
    <definedName name="GALC1">[12]GALDON!#REF!</definedName>
    <definedName name="GALC2" localSheetId="5">[12]GALDON!#REF!</definedName>
    <definedName name="GALC2">[12]GALDON!#REF!</definedName>
    <definedName name="GALDON">'[12]#¡REF'!$A$320</definedName>
    <definedName name="GALP1" localSheetId="5">[12]GALDON!#REF!</definedName>
    <definedName name="GALP1">[12]GALDON!#REF!</definedName>
    <definedName name="GALP2" localSheetId="5">[12]GALDON!#REF!</definedName>
    <definedName name="GALP2">[12]GALDON!#REF!</definedName>
    <definedName name="GFR" localSheetId="5" hidden="1">{#N/A,#N/A,TRUE,"GLOBAL";#N/A,#N/A,TRUE,"RUSTICOS";#N/A,#N/A,TRUE,"INMUEBLES"}</definedName>
    <definedName name="GFR" hidden="1">{#N/A,#N/A,TRUE,"GLOBAL";#N/A,#N/A,TRUE,"RUSTICOS";#N/A,#N/A,TRUE,"INMUEBLES"}</definedName>
    <definedName name="ghdfgh" localSheetId="5" hidden="1">{"'A21segmentos saldos'!$B$2:$P$28","'A21segmentos saldos'!$A$1:$P$4"}</definedName>
    <definedName name="ghdfgh" hidden="1">{"'A21segmentos saldos'!$B$2:$P$28","'A21segmentos saldos'!$A$1:$P$4"}</definedName>
    <definedName name="ghjdfgh" localSheetId="5" hidden="1">{"'A21segmentos saldos'!$B$2:$P$28","'A21segmentos saldos'!$A$1:$P$4"}</definedName>
    <definedName name="ghjdfgh" hidden="1">{"'A21segmentos saldos'!$B$2:$P$28","'A21segmentos saldos'!$A$1:$P$4"}</definedName>
    <definedName name="graf98">[14]!graf98</definedName>
    <definedName name="Group" localSheetId="5">#REF!</definedName>
    <definedName name="Group">#REF!</definedName>
    <definedName name="GTR" localSheetId="5" hidden="1">{#N/A,#N/A,TRUE,"GLOBAL";#N/A,#N/A,TRUE,"RUSTICOS";#N/A,#N/A,TRUE,"INMUEBLES"}</definedName>
    <definedName name="GTR" hidden="1">{#N/A,#N/A,TRUE,"GLOBAL";#N/A,#N/A,TRUE,"RUSTICOS";#N/A,#N/A,TRUE,"INMUEBLES"}</definedName>
    <definedName name="H7Y" localSheetId="5" hidden="1">{#N/A,#N/A,TRUE,"GLOBAL";#N/A,#N/A,TRUE,"RUSTICOS";#N/A,#N/A,TRUE,"INMUEBLES"}</definedName>
    <definedName name="H7Y" hidden="1">{#N/A,#N/A,TRUE,"GLOBAL";#N/A,#N/A,TRUE,"RUSTICOS";#N/A,#N/A,TRUE,"INMUEBLES"}</definedName>
    <definedName name="H8H" localSheetId="5" hidden="1">{#N/A,#N/A,TRUE,"GLOBAL";#N/A,#N/A,TRUE,"RUSTICOS";#N/A,#N/A,TRUE,"INMUEBLES"}</definedName>
    <definedName name="H8H" hidden="1">{#N/A,#N/A,TRUE,"GLOBAL";#N/A,#N/A,TRUE,"RUSTICOS";#N/A,#N/A,TRUE,"INMUEBLES"}</definedName>
    <definedName name="HAGC2A" localSheetId="5">[12]GALDON!#REF!</definedName>
    <definedName name="HAGC2A">[12]GALDON!#REF!</definedName>
    <definedName name="HD12B" localSheetId="5">[12]DATOS1!#REF!</definedName>
    <definedName name="HD12B">[12]DATOS1!#REF!</definedName>
    <definedName name="hedge_pct" localSheetId="5">'[29]Loan Calcs'!#REF!</definedName>
    <definedName name="hedge_pct">'[29]Loan Calcs'!#REF!</definedName>
    <definedName name="Hedge_Pos">OFFSET('[13]SMFM VaR Summary'!$D$336,0,0,COUNTA('[13]SMFM VaR Summary'!$D$1:$D$65534)-1)</definedName>
    <definedName name="HGC10A" localSheetId="5">[12]GALDON!#REF!</definedName>
    <definedName name="HGC10A">[12]GALDON!#REF!</definedName>
    <definedName name="HGC10FIN" localSheetId="5">[12]GALDON!#REF!</definedName>
    <definedName name="HGC10FIN">[12]GALDON!#REF!</definedName>
    <definedName name="HGC10T" localSheetId="5">[12]GALDON!#REF!</definedName>
    <definedName name="HGC10T">[12]GALDON!#REF!</definedName>
    <definedName name="HGC1AFIN" localSheetId="5">[12]GALDON!#REF!</definedName>
    <definedName name="HGC1AFIN">[12]GALDON!#REF!</definedName>
    <definedName name="HGC2A" localSheetId="5">[12]GALDON!#REF!</definedName>
    <definedName name="HGC2A">[12]GALDON!#REF!</definedName>
    <definedName name="HGC2AA" localSheetId="5">[12]GALDON!#REF!</definedName>
    <definedName name="HGC2AA">[12]GALDON!#REF!</definedName>
    <definedName name="HGC2AAFIN" localSheetId="5">[12]GALDON!#REF!</definedName>
    <definedName name="HGC2AAFIN">[12]GALDON!#REF!</definedName>
    <definedName name="HGC2AFIN" localSheetId="5">[12]GALDON!#REF!</definedName>
    <definedName name="HGC2AFIN">[12]GALDON!#REF!</definedName>
    <definedName name="HGC2T" localSheetId="5">[12]GALDON!#REF!</definedName>
    <definedName name="HGC2T">[12]GALDON!#REF!</definedName>
    <definedName name="HGC5AFIN" localSheetId="5">[12]GALDON!#REF!</definedName>
    <definedName name="HGC5AFIN">[12]GALDON!#REF!</definedName>
    <definedName name="HGC6A" localSheetId="5">[12]GALDON!#REF!</definedName>
    <definedName name="HGC6A">[12]GALDON!#REF!</definedName>
    <definedName name="HGC6AFIN" localSheetId="5">[12]GALDON!#REF!</definedName>
    <definedName name="HGC6AFIN">[12]GALDON!#REF!</definedName>
    <definedName name="HGC6T" localSheetId="5">[12]GALDON!#REF!</definedName>
    <definedName name="HGC6T">[12]GALDON!#REF!</definedName>
    <definedName name="HGC7A" localSheetId="5">[12]GALDON!#REF!</definedName>
    <definedName name="HGC7A">[12]GALDON!#REF!</definedName>
    <definedName name="HGC7FIN" localSheetId="5">[12]GALDON!#REF!</definedName>
    <definedName name="HGC7FIN">[12]GALDON!#REF!</definedName>
    <definedName name="HGC7T" localSheetId="5">[12]GALDON!#REF!</definedName>
    <definedName name="HGC7T">[12]GALDON!#REF!</definedName>
    <definedName name="hhh">[14]!hhh</definedName>
    <definedName name="hhhh" localSheetId="5" hidden="1">{"'A21segmentos saldos'!$B$2:$P$28","'A21segmentos saldos'!$A$1:$P$4"}</definedName>
    <definedName name="hhhh" hidden="1">{"'A21segmentos saldos'!$B$2:$P$28","'A21segmentos saldos'!$A$1:$P$4"}</definedName>
    <definedName name="hj" localSheetId="5" hidden="1">{#N/A,#N/A,TRUE,"GLOBAL";#N/A,#N/A,TRUE,"RUSTICOS";#N/A,#N/A,TRUE,"INMUEBLES"}</definedName>
    <definedName name="hj" hidden="1">{#N/A,#N/A,TRUE,"GLOBAL";#N/A,#N/A,TRUE,"RUSTICOS";#N/A,#N/A,TRUE,"INMUEBLES"}</definedName>
    <definedName name="HJK" localSheetId="5" hidden="1">{#N/A,#N/A,TRUE,"GLOBAL";#N/A,#N/A,TRUE,"RUSTICOS";#N/A,#N/A,TRUE,"INMUEBLES"}</definedName>
    <definedName name="HJK" hidden="1">{#N/A,#N/A,TRUE,"GLOBAL";#N/A,#N/A,TRUE,"RUSTICOS";#N/A,#N/A,TRUE,"INMUEBLES"}</definedName>
    <definedName name="hoja1">'[12]#¡REF'!$B$2:$P$129</definedName>
    <definedName name="hoja2" localSheetId="5">'[12]#¡REF'!#REF!</definedName>
    <definedName name="hoja2">'[12]#¡REF'!#REF!</definedName>
    <definedName name="holidays">OFFSET([30]Holidays!$A$6,0,0,COUNT([30]Holidays!$A$6:$A$575),1)</definedName>
    <definedName name="holidays_Frankfurt">OFFSET([29]Holidays!$C$14,0,0,[29]Holidays!$B$6,1)</definedName>
    <definedName name="holidays_London">OFFSET([29]Holidays!$E$14,0,0,[29]Holidays!$B$8,1)</definedName>
    <definedName name="holidays_NewYork">OFFSET([29]Holidays!$F$14,0,0,[29]Holidays!$B$9,1)</definedName>
    <definedName name="holidays_Sydney">OFFSET([29]Holidays!$A$14,0,0,[29]Holidays!$B$4,1)</definedName>
    <definedName name="holidays_Tokyo">OFFSET([29]Holidays!$D$14,0,0,[29]Holidays!$B$7,1)</definedName>
    <definedName name="holidays_Toronto">OFFSET([29]Holidays!$B$14,0,0,[29]Holidays!$B$5,1)</definedName>
    <definedName name="Home_Equity_Lines_Purchased_Vr______________________________B_115170275" localSheetId="5">#REF!</definedName>
    <definedName name="Home_Equity_Lines_Purchased_Vr______________________________B_115170275">#REF!</definedName>
    <definedName name="HTML_CodePage" hidden="1">1252</definedName>
    <definedName name="HTML_Control" localSheetId="5" hidden="1">{"'A21segmentos saldos'!$B$2:$P$28","'A21segmentos saldos'!$A$1:$P$4"}</definedName>
    <definedName name="HTML_Control" hidden="1">{"'A21segmentos saldos'!$B$2:$P$28","'A21segmentos saldos'!$A$1:$P$4"}</definedName>
    <definedName name="html_controln" localSheetId="5" hidden="1">{"'A21segmentos saldos'!$B$2:$P$28","'A21segmentos saldos'!$A$1:$P$4"}</definedName>
    <definedName name="html_controln" hidden="1">{"'A21segmentos saldos'!$B$2:$P$28","'A21segmentos saldos'!$A$1:$P$4"}</definedName>
    <definedName name="HTML_Description" hidden="1">""</definedName>
    <definedName name="HTML_Email" hidden="1">""</definedName>
    <definedName name="HTML_Header" hidden="1">""</definedName>
    <definedName name="HTML_LastUpdate" hidden="1">"7/1/99"</definedName>
    <definedName name="HTML_LineAfter" hidden="1">FALSE</definedName>
    <definedName name="HTML_LineBefore" hidden="1">FALSE</definedName>
    <definedName name="HTML_Name" hidden="1">"CORTEGAV"</definedName>
    <definedName name="HTML_OBDlg2" hidden="1">TRUE</definedName>
    <definedName name="HTML_OBDlg4" hidden="1">TRUE</definedName>
    <definedName name="HTML_OS" hidden="1">0</definedName>
    <definedName name="HTML_PathFile" hidden="1">"Z:\comparte\Colocaciones99\prueba2.htm"</definedName>
    <definedName name="HTML_Title" hidden="1">""</definedName>
    <definedName name="i" localSheetId="5" hidden="1">{"'A21segmentos saldos'!$B$2:$P$28","'A21segmentos saldos'!$A$1:$P$4"}</definedName>
    <definedName name="i" hidden="1">{"'A21segmentos saldos'!$B$2:$P$28","'A21segmentos saldos'!$A$1:$P$4"}</definedName>
    <definedName name="I_NV">[31]I_NV!$A$1:$R$284</definedName>
    <definedName name="I8O" localSheetId="5" hidden="1">{#N/A,#N/A,TRUE,"GLOBAL";#N/A,#N/A,TRUE,"RUSTICOS";#N/A,#N/A,TRUE,"INMUEBLES"}</definedName>
    <definedName name="I8O" hidden="1">{#N/A,#N/A,TRUE,"GLOBAL";#N/A,#N/A,TRUE,"RUSTICOS";#N/A,#N/A,TRUE,"INMUEBLES"}</definedName>
    <definedName name="idioma_indice">[25]CALC!$X$2</definedName>
    <definedName name="INF_LUNES" localSheetId="5">[6]!INF_LUNES</definedName>
    <definedName name="INF_LUNES">[6]!INF_LUNES</definedName>
    <definedName name="INF_SEMANA" localSheetId="5">[6]!INF_SEMANA</definedName>
    <definedName name="INF_SEMANA">[6]!INF_SEMANA</definedName>
    <definedName name="INFORMES">[19]PARAMETROS!$N$3:$O$21</definedName>
    <definedName name="INI_SEMANA" localSheetId="5">[6]!INI_SEMANA</definedName>
    <definedName name="INI_SEMANA">[6]!INI_SEMANA</definedName>
    <definedName name="INICIALIZA" localSheetId="5">[6]!INICIALIZA</definedName>
    <definedName name="INICIALIZA">[6]!INICIALIZA</definedName>
    <definedName name="input" localSheetId="5">'[34]New Business - Runoff Charts'!#REF!</definedName>
    <definedName name="input">'[34]New Business - Runoff Charts'!#REF!</definedName>
    <definedName name="INPUTFILES" localSheetId="5">#REF!</definedName>
    <definedName name="INPUTFILES">#REF!</definedName>
    <definedName name="INPUTPATH" localSheetId="5">#REF!</definedName>
    <definedName name="INPUTPATH">#REF!</definedName>
    <definedName name="IntAdj1" localSheetId="5">#REF!</definedName>
    <definedName name="IntAdj1">#REF!</definedName>
    <definedName name="IntAdj10" localSheetId="5">#REF!</definedName>
    <definedName name="IntAdj10">#REF!</definedName>
    <definedName name="IntAdj11" localSheetId="5">#REF!</definedName>
    <definedName name="IntAdj11">#REF!</definedName>
    <definedName name="IntAdj12" localSheetId="5">#REF!</definedName>
    <definedName name="IntAdj12">#REF!</definedName>
    <definedName name="IntAdj13" localSheetId="5">#REF!</definedName>
    <definedName name="IntAdj13">#REF!</definedName>
    <definedName name="IntAdj14" localSheetId="5">#REF!</definedName>
    <definedName name="IntAdj14">#REF!</definedName>
    <definedName name="IntAdj15" localSheetId="5">#REF!</definedName>
    <definedName name="IntAdj15">#REF!</definedName>
    <definedName name="IntAdj16" localSheetId="5">#REF!</definedName>
    <definedName name="IntAdj16">#REF!</definedName>
    <definedName name="IntAdj17" localSheetId="5">#REF!</definedName>
    <definedName name="IntAdj17">#REF!</definedName>
    <definedName name="IntAdj18" localSheetId="5">#REF!</definedName>
    <definedName name="IntAdj18">#REF!</definedName>
    <definedName name="IntAdj19" localSheetId="5">#REF!</definedName>
    <definedName name="IntAdj19">#REF!</definedName>
    <definedName name="IntAdj2" localSheetId="5">#REF!</definedName>
    <definedName name="IntAdj2">#REF!</definedName>
    <definedName name="IntAdj20" localSheetId="5">#REF!</definedName>
    <definedName name="IntAdj20">#REF!</definedName>
    <definedName name="IntAdj21" localSheetId="5">#REF!</definedName>
    <definedName name="IntAdj21">#REF!</definedName>
    <definedName name="IntAdj22" localSheetId="5">#REF!</definedName>
    <definedName name="IntAdj22">#REF!</definedName>
    <definedName name="IntAdj23" localSheetId="5">#REF!</definedName>
    <definedName name="IntAdj23">#REF!</definedName>
    <definedName name="IntAdj24" localSheetId="5">#REF!</definedName>
    <definedName name="IntAdj24">#REF!</definedName>
    <definedName name="IntAdj25" localSheetId="5">#REF!</definedName>
    <definedName name="IntAdj25">#REF!</definedName>
    <definedName name="IntAdj26" localSheetId="5">#REF!</definedName>
    <definedName name="IntAdj26">#REF!</definedName>
    <definedName name="IntAdj27" localSheetId="5">#REF!</definedName>
    <definedName name="IntAdj27">#REF!</definedName>
    <definedName name="IntAdj28" localSheetId="5">#REF!</definedName>
    <definedName name="IntAdj28">#REF!</definedName>
    <definedName name="IntAdj29" localSheetId="5">#REF!</definedName>
    <definedName name="IntAdj29">#REF!</definedName>
    <definedName name="IntAdj3" localSheetId="5">#REF!</definedName>
    <definedName name="IntAdj3">#REF!</definedName>
    <definedName name="IntAdj30" localSheetId="5">#REF!</definedName>
    <definedName name="IntAdj30">#REF!</definedName>
    <definedName name="IntAdj31" localSheetId="5">#REF!</definedName>
    <definedName name="IntAdj31">#REF!</definedName>
    <definedName name="IntAdj32" localSheetId="5">#REF!</definedName>
    <definedName name="IntAdj32">#REF!</definedName>
    <definedName name="IntAdj33" localSheetId="5">#REF!</definedName>
    <definedName name="IntAdj33">#REF!</definedName>
    <definedName name="IntAdj34" localSheetId="5">#REF!</definedName>
    <definedName name="IntAdj34">#REF!</definedName>
    <definedName name="IntAdj35" localSheetId="5">#REF!</definedName>
    <definedName name="IntAdj35">#REF!</definedName>
    <definedName name="IntAdj36" localSheetId="5">#REF!</definedName>
    <definedName name="IntAdj36">#REF!</definedName>
    <definedName name="IntAdj37" localSheetId="5">#REF!</definedName>
    <definedName name="IntAdj37">#REF!</definedName>
    <definedName name="IntAdj38" localSheetId="5">#REF!</definedName>
    <definedName name="IntAdj38">#REF!</definedName>
    <definedName name="IntAdj39" localSheetId="5">#REF!</definedName>
    <definedName name="IntAdj39">#REF!</definedName>
    <definedName name="IntAdj4" localSheetId="5">#REF!</definedName>
    <definedName name="IntAdj4">#REF!</definedName>
    <definedName name="IntAdj40" localSheetId="5">#REF!</definedName>
    <definedName name="IntAdj40">#REF!</definedName>
    <definedName name="IntAdj41" localSheetId="5">#REF!</definedName>
    <definedName name="IntAdj41">#REF!</definedName>
    <definedName name="IntAdj42" localSheetId="5">#REF!</definedName>
    <definedName name="IntAdj42">#REF!</definedName>
    <definedName name="IntAdj43" localSheetId="5">#REF!</definedName>
    <definedName name="IntAdj43">#REF!</definedName>
    <definedName name="IntAdj44" localSheetId="5">#REF!</definedName>
    <definedName name="IntAdj44">#REF!</definedName>
    <definedName name="IntAdj45" localSheetId="5">#REF!</definedName>
    <definedName name="IntAdj45">#REF!</definedName>
    <definedName name="IntAdj46" localSheetId="5">#REF!</definedName>
    <definedName name="IntAdj46">#REF!</definedName>
    <definedName name="IntAdj47" localSheetId="5">#REF!</definedName>
    <definedName name="IntAdj47">#REF!</definedName>
    <definedName name="IntAdj48" localSheetId="5">#REF!</definedName>
    <definedName name="IntAdj48">#REF!</definedName>
    <definedName name="IntAdj49" localSheetId="5">#REF!</definedName>
    <definedName name="IntAdj49">#REF!</definedName>
    <definedName name="IntAdj5" localSheetId="5">#REF!</definedName>
    <definedName name="IntAdj5">#REF!</definedName>
    <definedName name="IntAdj50" localSheetId="5">#REF!</definedName>
    <definedName name="IntAdj50">#REF!</definedName>
    <definedName name="IntAdj51" localSheetId="5">#REF!</definedName>
    <definedName name="IntAdj51">#REF!</definedName>
    <definedName name="IntAdj52" localSheetId="5">#REF!</definedName>
    <definedName name="IntAdj52">#REF!</definedName>
    <definedName name="IntAdj53" localSheetId="5">#REF!</definedName>
    <definedName name="IntAdj53">#REF!</definedName>
    <definedName name="IntAdj54" localSheetId="5">#REF!</definedName>
    <definedName name="IntAdj54">#REF!</definedName>
    <definedName name="IntAdj55" localSheetId="5">#REF!</definedName>
    <definedName name="IntAdj55">#REF!</definedName>
    <definedName name="IntAdj56" localSheetId="5">#REF!</definedName>
    <definedName name="IntAdj56">#REF!</definedName>
    <definedName name="IntAdj57" localSheetId="5">#REF!</definedName>
    <definedName name="IntAdj57">#REF!</definedName>
    <definedName name="IntAdj58" localSheetId="5">#REF!</definedName>
    <definedName name="IntAdj58">#REF!</definedName>
    <definedName name="IntAdj59" localSheetId="5">#REF!</definedName>
    <definedName name="IntAdj59">#REF!</definedName>
    <definedName name="IntAdj6" localSheetId="5">#REF!</definedName>
    <definedName name="IntAdj6">#REF!</definedName>
    <definedName name="IntAdj60" localSheetId="5">#REF!</definedName>
    <definedName name="IntAdj60">#REF!</definedName>
    <definedName name="IntAdj61" localSheetId="5">#REF!</definedName>
    <definedName name="IntAdj61">#REF!</definedName>
    <definedName name="IntAdj62" localSheetId="5">#REF!</definedName>
    <definedName name="IntAdj62">#REF!</definedName>
    <definedName name="IntAdj63" localSheetId="5">#REF!</definedName>
    <definedName name="IntAdj63">#REF!</definedName>
    <definedName name="IntAdj64" localSheetId="5">#REF!</definedName>
    <definedName name="IntAdj64">#REF!</definedName>
    <definedName name="IntAdj65" localSheetId="5">#REF!</definedName>
    <definedName name="IntAdj65">#REF!</definedName>
    <definedName name="IntAdj66" localSheetId="5">#REF!</definedName>
    <definedName name="IntAdj66">#REF!</definedName>
    <definedName name="IntAdj67" localSheetId="5">#REF!</definedName>
    <definedName name="IntAdj67">#REF!</definedName>
    <definedName name="IntAdj68" localSheetId="5">#REF!</definedName>
    <definedName name="IntAdj68">#REF!</definedName>
    <definedName name="IntAdj69" localSheetId="5">#REF!</definedName>
    <definedName name="IntAdj69">#REF!</definedName>
    <definedName name="IntAdj7" localSheetId="5">#REF!</definedName>
    <definedName name="IntAdj7">#REF!</definedName>
    <definedName name="IntAdj70" localSheetId="5">#REF!</definedName>
    <definedName name="IntAdj70">#REF!</definedName>
    <definedName name="IntAdj71" localSheetId="5">#REF!</definedName>
    <definedName name="IntAdj71">#REF!</definedName>
    <definedName name="IntAdj72" localSheetId="5">#REF!</definedName>
    <definedName name="IntAdj72">#REF!</definedName>
    <definedName name="IntAdj73" localSheetId="5">#REF!</definedName>
    <definedName name="IntAdj73">#REF!</definedName>
    <definedName name="IntAdj74" localSheetId="5">#REF!</definedName>
    <definedName name="IntAdj74">#REF!</definedName>
    <definedName name="IntAdj75" localSheetId="5">#REF!</definedName>
    <definedName name="IntAdj75">#REF!</definedName>
    <definedName name="IntAdj76" localSheetId="5">#REF!</definedName>
    <definedName name="IntAdj76">#REF!</definedName>
    <definedName name="IntAdj77" localSheetId="5">#REF!</definedName>
    <definedName name="IntAdj77">#REF!</definedName>
    <definedName name="IntAdj78" localSheetId="5">#REF!</definedName>
    <definedName name="IntAdj78">#REF!</definedName>
    <definedName name="IntAdj79" localSheetId="5">#REF!</definedName>
    <definedName name="IntAdj79">#REF!</definedName>
    <definedName name="IntAdj8" localSheetId="5">#REF!</definedName>
    <definedName name="IntAdj8">#REF!</definedName>
    <definedName name="IntAdj80" localSheetId="5">#REF!</definedName>
    <definedName name="IntAdj80">#REF!</definedName>
    <definedName name="IntAdj81" localSheetId="5">#REF!</definedName>
    <definedName name="IntAdj81">#REF!</definedName>
    <definedName name="IntAdj82" localSheetId="5">#REF!</definedName>
    <definedName name="IntAdj82">#REF!</definedName>
    <definedName name="IntAdj83" localSheetId="5">#REF!</definedName>
    <definedName name="IntAdj83">#REF!</definedName>
    <definedName name="IntAdj84" localSheetId="5">#REF!</definedName>
    <definedName name="IntAdj84">#REF!</definedName>
    <definedName name="IntAdj85" localSheetId="5">#REF!</definedName>
    <definedName name="IntAdj85">#REF!</definedName>
    <definedName name="IntAdj86" localSheetId="5">#REF!</definedName>
    <definedName name="IntAdj86">#REF!</definedName>
    <definedName name="IntAdj87" localSheetId="5">#REF!</definedName>
    <definedName name="IntAdj87">#REF!</definedName>
    <definedName name="IntAdj88" localSheetId="5">#REF!</definedName>
    <definedName name="IntAdj88">#REF!</definedName>
    <definedName name="IntAdj89" localSheetId="5">#REF!</definedName>
    <definedName name="IntAdj89">#REF!</definedName>
    <definedName name="IntAdj9" localSheetId="5">#REF!</definedName>
    <definedName name="IntAdj9">#REF!</definedName>
    <definedName name="IntAdj90" localSheetId="5">#REF!</definedName>
    <definedName name="IntAdj90">#REF!</definedName>
    <definedName name="IntAdj91" localSheetId="5">#REF!</definedName>
    <definedName name="IntAdj91">#REF!</definedName>
    <definedName name="IOP" localSheetId="5" hidden="1">{#N/A,#N/A,TRUE,"GLOBAL";#N/A,#N/A,TRUE,"RUSTICOS";#N/A,#N/A,TRUE,"INMUEBLES"}</definedName>
    <definedName name="IOP" hidden="1">{#N/A,#N/A,TRUE,"GLOBAL";#N/A,#N/A,TRUE,"RUSTICOS";#N/A,#N/A,TRUE,"INMUEBLES"}</definedName>
    <definedName name="ISS">[14]!ISS</definedName>
    <definedName name="jhg" localSheetId="5" hidden="1">{"'A21segmentos saldos'!$B$2:$P$28","'A21segmentos saldos'!$A$1:$P$4"}</definedName>
    <definedName name="jhg" hidden="1">{"'A21segmentos saldos'!$B$2:$P$28","'A21segmentos saldos'!$A$1:$P$4"}</definedName>
    <definedName name="JJJ" localSheetId="5" hidden="1">{#N/A,#N/A,TRUE,"GLOBAL";#N/A,#N/A,TRUE,"RUSTICOS";#N/A,#N/A,TRUE,"INMUEBLES"}</definedName>
    <definedName name="JJJ" hidden="1">{#N/A,#N/A,TRUE,"GLOBAL";#N/A,#N/A,TRUE,"RUSTICOS";#N/A,#N/A,TRUE,"INMUEBLES"}</definedName>
    <definedName name="JK" localSheetId="5" hidden="1">{#N/A,#N/A,TRUE,"GLOBAL";#N/A,#N/A,TRUE,"RUSTICOS";#N/A,#N/A,TRUE,"INMUEBLES"}</definedName>
    <definedName name="JK" hidden="1">{#N/A,#N/A,TRUE,"GLOBAL";#N/A,#N/A,TRUE,"RUSTICOS";#N/A,#N/A,TRUE,"INMUEBLES"}</definedName>
    <definedName name="JOJO" localSheetId="5">[35]CASCADA!#REF!+[35]CASCADA!#REF!</definedName>
    <definedName name="JOJO">[35]CASCADA!#REF!+[35]CASCADA!#REF!</definedName>
    <definedName name="JOSE" localSheetId="5" hidden="1">{"'A21segmentos saldos'!$B$2:$P$28","'A21segmentos saldos'!$A$1:$P$4"}</definedName>
    <definedName name="JOSE" hidden="1">{"'A21segmentos saldos'!$B$2:$P$28","'A21segmentos saldos'!$A$1:$P$4"}</definedName>
    <definedName name="josen" localSheetId="5" hidden="1">{"'A21segmentos saldos'!$B$2:$P$28","'A21segmentos saldos'!$A$1:$P$4"}</definedName>
    <definedName name="josen" hidden="1">{"'A21segmentos saldos'!$B$2:$P$28","'A21segmentos saldos'!$A$1:$P$4"}</definedName>
    <definedName name="Jul">'[12]#¡REF'!$H$4</definedName>
    <definedName name="Julio">'[12]#¡REF'!$H$5</definedName>
    <definedName name="jun" localSheetId="5">'[6]recup. '!#REF!</definedName>
    <definedName name="jun">'[6]recup. '!#REF!</definedName>
    <definedName name="Junio">'[12]#¡REF'!$G$5</definedName>
    <definedName name="K8K" localSheetId="5" hidden="1">{#N/A,#N/A,TRUE,"GLOBAL";#N/A,#N/A,TRUE,"RUSTICOS";#N/A,#N/A,TRUE,"INMUEBLES"}</definedName>
    <definedName name="K8K" hidden="1">{#N/A,#N/A,TRUE,"GLOBAL";#N/A,#N/A,TRUE,"RUSTICOS";#N/A,#N/A,TRUE,"INMUEBLES"}</definedName>
    <definedName name="KKK" localSheetId="5" hidden="1">{#N/A,#N/A,TRUE,"GLOBAL";#N/A,#N/A,TRUE,"RUSTICOS";#N/A,#N/A,TRUE,"INMUEBLES"}</definedName>
    <definedName name="KKK" hidden="1">{#N/A,#N/A,TRUE,"GLOBAL";#N/A,#N/A,TRUE,"RUSTICOS";#N/A,#N/A,TRUE,"INMUEBLES"}</definedName>
    <definedName name="kl" localSheetId="5" hidden="1">{#N/A,#N/A,TRUE,"GLOBAL";#N/A,#N/A,TRUE,"RUSTICOS";#N/A,#N/A,TRUE,"INMUEBLES"}</definedName>
    <definedName name="kl" hidden="1">{#N/A,#N/A,TRUE,"GLOBAL";#N/A,#N/A,TRUE,"RUSTICOS";#N/A,#N/A,TRUE,"INMUEBLES"}</definedName>
    <definedName name="L0L" localSheetId="5" hidden="1">{#N/A,#N/A,TRUE,"GLOBAL";#N/A,#N/A,TRUE,"RUSTICOS";#N/A,#N/A,TRUE,"INMUEBLES"}</definedName>
    <definedName name="L0L" hidden="1">{#N/A,#N/A,TRUE,"GLOBAL";#N/A,#N/A,TRUE,"RUSTICOS";#N/A,#N/A,TRUE,"INMUEBLES"}</definedName>
    <definedName name="LEA" localSheetId="5">#REF!</definedName>
    <definedName name="LEA">#REF!</definedName>
    <definedName name="ledger">[36]Essbase!$A$5:$M$37</definedName>
    <definedName name="limcount" hidden="1">3</definedName>
    <definedName name="LIMEND" localSheetId="5">#REF!</definedName>
    <definedName name="LIMEND">#REF!</definedName>
    <definedName name="Limit">OFFSET('[17]SMFM VaR Summary'!$D$4,0,0,COUNT('[17]SMFM VaR Summary'!$D$4:$D$200)-1)</definedName>
    <definedName name="limit_consumption">[37]Limits!$G$9:$G$15,[37]Limits!$K$9:$K$15,[37]Limits!$N$9:$N$15,[37]Limits!$O$20:$O$26,[37]Limits!$K$20:$K$26,[37]Limits!$G$20:$G$26,[37]Limits!$K$31:$K$37,[37]Limits!$M$31:$M$37,[37]Limits!$E$45:$J$45,[37]Limits!$E$57:$L$57,[37]Limits!$E$63:$L$63</definedName>
    <definedName name="limit_fx">[24]FX_Position!$H$7:$H$54</definedName>
    <definedName name="LIST_SOC">[19]PARAMETROS!$A$16:$C$396</definedName>
    <definedName name="LK" localSheetId="5" hidden="1">{#N/A,#N/A,TRUE,"GLOBAL";#N/A,#N/A,TRUE,"RUSTICOS";#N/A,#N/A,TRUE,"INMUEBLES"}</definedName>
    <definedName name="LK" hidden="1">{#N/A,#N/A,TRUE,"GLOBAL";#N/A,#N/A,TRUE,"RUSTICOS";#N/A,#N/A,TRUE,"INMUEBLES"}</definedName>
    <definedName name="LLL" localSheetId="5" hidden="1">{#N/A,#N/A,TRUE,"GLOBAL";#N/A,#N/A,TRUE,"RUSTICOS";#N/A,#N/A,TRUE,"INMUEBLES"}</definedName>
    <definedName name="LLL" hidden="1">{#N/A,#N/A,TRUE,"GLOBAL";#N/A,#N/A,TRUE,"RUSTICOS";#N/A,#N/A,TRUE,"INMUEBLES"}</definedName>
    <definedName name="LÑ" localSheetId="5" hidden="1">{#N/A,#N/A,TRUE,"GLOBAL";#N/A,#N/A,TRUE,"RUSTICOS";#N/A,#N/A,TRUE,"INMUEBLES"}</definedName>
    <definedName name="LÑ" hidden="1">{#N/A,#N/A,TRUE,"GLOBAL";#N/A,#N/A,TRUE,"RUSTICOS";#N/A,#N/A,TRUE,"INMUEBLES"}</definedName>
    <definedName name="Loan_Pos">OFFSET('[13]SMFM VaR Summary'!$C$336,0,0,COUNTA('[13]SMFM VaR Summary'!$C$1:$C$65534)-1)</definedName>
    <definedName name="loan_report">[38]LoanProfitablity!$A$1</definedName>
    <definedName name="LossData">#REF!</definedName>
    <definedName name="LUC1SEMCOR" localSheetId="5">#REF!</definedName>
    <definedName name="LUC1SEMCOR">#REF!</definedName>
    <definedName name="LUC1SEMDEE" localSheetId="5">#REF!</definedName>
    <definedName name="LUC1SEMDEE">#REF!</definedName>
    <definedName name="LUC1SEMLEA" localSheetId="5">#REF!</definedName>
    <definedName name="LUC1SEMLEA">#REF!</definedName>
    <definedName name="LUC1SEMLUX" localSheetId="5">#REF!</definedName>
    <definedName name="LUC1SEMLUX">#REF!</definedName>
    <definedName name="LUCEXECOR" localSheetId="5">#REF!</definedName>
    <definedName name="LUCEXECOR">#REF!</definedName>
    <definedName name="LUCEXEDEE" localSheetId="5">#REF!</definedName>
    <definedName name="LUCEXEDEE">#REF!</definedName>
    <definedName name="LUCEXELEA" localSheetId="5">#REF!</definedName>
    <definedName name="LUCEXELEA">#REF!</definedName>
    <definedName name="LUCEXELUX" localSheetId="5">#REF!</definedName>
    <definedName name="LUCEXELUX">#REF!</definedName>
    <definedName name="LUCSEMCOR" localSheetId="5">#REF!</definedName>
    <definedName name="LUCSEMCOR">#REF!</definedName>
    <definedName name="LUCSEMDEE" localSheetId="5">#REF!</definedName>
    <definedName name="LUCSEMDEE">#REF!</definedName>
    <definedName name="LUCSEMLEA" localSheetId="5">#REF!</definedName>
    <definedName name="LUCSEMLEA">#REF!</definedName>
    <definedName name="LUCSEMLUX" localSheetId="5">#REF!</definedName>
    <definedName name="LUCSEMLUX">#REF!</definedName>
    <definedName name="LUNES" localSheetId="5">[6]!LUNES</definedName>
    <definedName name="LUNES">[6]!LUNES</definedName>
    <definedName name="m">[14]!m</definedName>
    <definedName name="Macro5">[14]!Macro5</definedName>
    <definedName name="Mar">'[6]98'!$H$2:$H$282</definedName>
    <definedName name="Marzo">'[12]#¡REF'!$D$5</definedName>
    <definedName name="May">'[12]#¡REF'!$F$4</definedName>
    <definedName name="Mayo">'[12]#¡REF'!$F$5</definedName>
    <definedName name="Menu">[14]!Menu</definedName>
    <definedName name="mes" localSheetId="5">[6]copiar!#REF!</definedName>
    <definedName name="mes">[6]copiar!#REF!</definedName>
    <definedName name="MES_ACT" localSheetId="5">[12]DATOS!#REF!</definedName>
    <definedName name="MES_ACT">[12]DATOS!#REF!</definedName>
    <definedName name="MES_ACTUAL">[16]Portada!$C$22</definedName>
    <definedName name="MesActual">[12]DATOS!$B$7:$B$391</definedName>
    <definedName name="MesAnterior">[12]DATOS!$C$7:$C$391</definedName>
    <definedName name="MESES">[19]PARAMETROS!$D$2:$E$13</definedName>
    <definedName name="metrica_a">[25]CALC!$I$39</definedName>
    <definedName name="Mg_Perso" localSheetId="5" hidden="1">{"'A21segmentos saldos'!$B$2:$P$28","'A21segmentos saldos'!$A$1:$P$4"}</definedName>
    <definedName name="Mg_Perso" hidden="1">{"'A21segmentos saldos'!$B$2:$P$28","'A21segmentos saldos'!$A$1:$P$4"}</definedName>
    <definedName name="MiddleMarketEOP" localSheetId="5">#REF!</definedName>
    <definedName name="MiddleMarketEOP">#REF!</definedName>
    <definedName name="MJK" localSheetId="5" hidden="1">{#N/A,#N/A,TRUE,"GLOBAL";#N/A,#N/A,TRUE,"RUSTICOS";#N/A,#N/A,TRUE,"INMUEBLES"}</definedName>
    <definedName name="MJK" hidden="1">{#N/A,#N/A,TRUE,"GLOBAL";#N/A,#N/A,TRUE,"RUSTICOS";#N/A,#N/A,TRUE,"INMUEBLES"}</definedName>
    <definedName name="MJU" localSheetId="5" hidden="1">{#N/A,#N/A,TRUE,"GLOBAL";#N/A,#N/A,TRUE,"RUSTICOS";#N/A,#N/A,TRUE,"INMUEBLES"}</definedName>
    <definedName name="MJU" hidden="1">{#N/A,#N/A,TRUE,"GLOBAL";#N/A,#N/A,TRUE,"RUSTICOS";#N/A,#N/A,TRUE,"INMUEBLES"}</definedName>
    <definedName name="mm">[14]!mm</definedName>
    <definedName name="mor.2" localSheetId="5" hidden="1">{#N/A,#N/A,TRUE,"GLOBAL";#N/A,#N/A,TRUE,"RUSTICOS";#N/A,#N/A,TRUE,"INMUEBLES"}</definedName>
    <definedName name="mor.2" hidden="1">{#N/A,#N/A,TRUE,"GLOBAL";#N/A,#N/A,TRUE,"RUSTICOS";#N/A,#N/A,TRUE,"INMUEBLES"}</definedName>
    <definedName name="mtgtot" localSheetId="5">#REF!</definedName>
    <definedName name="mtgtot">#REF!</definedName>
    <definedName name="multi_base_chg" localSheetId="5">[29]Reporting!#REF!</definedName>
    <definedName name="multi_base_chg">[29]Reporting!#REF!</definedName>
    <definedName name="multi_tsy" localSheetId="5">#REF!</definedName>
    <definedName name="multi_tsy">#REF!</definedName>
    <definedName name="Muni_CDS_Tracking" localSheetId="5">#REF!</definedName>
    <definedName name="Muni_CDS_Tracking">#REF!</definedName>
    <definedName name="Muni_Compliance" localSheetId="5">#REF!</definedName>
    <definedName name="Muni_Compliance">#REF!</definedName>
    <definedName name="MutExEditoracao" localSheetId="5">#REF!</definedName>
    <definedName name="MutExEditoracao">#REF!</definedName>
    <definedName name="MutExPubl" localSheetId="5">#REF!</definedName>
    <definedName name="MutExPubl">#REF!</definedName>
    <definedName name="MxA">'[6]cast netos '!$V$2:$V$307</definedName>
    <definedName name="Net_DVO1">OFFSET('[13]SMFM VaR Summary'!$N$336,0,0,COUNTA('[13]SMFM VaR Summary'!$N$1:$N$65534)-1)</definedName>
    <definedName name="NETTING" localSheetId="5">#REF!</definedName>
    <definedName name="NETTING">#REF!</definedName>
    <definedName name="new" localSheetId="5">#REF!</definedName>
    <definedName name="new">#REF!</definedName>
    <definedName name="NHJ" localSheetId="5" hidden="1">{#N/A,#N/A,TRUE,"GLOBAL";#N/A,#N/A,TRUE,"RUSTICOS";#N/A,#N/A,TRUE,"INMUEBLES"}</definedName>
    <definedName name="NHJ" hidden="1">{#N/A,#N/A,TRUE,"GLOBAL";#N/A,#N/A,TRUE,"RUSTICOS";#N/A,#N/A,TRUE,"INMUEBLES"}</definedName>
    <definedName name="NHY" localSheetId="5" hidden="1">{#N/A,#N/A,TRUE,"GLOBAL";#N/A,#N/A,TRUE,"RUSTICOS";#N/A,#N/A,TRUE,"INMUEBLES"}</definedName>
    <definedName name="NHY" hidden="1">{#N/A,#N/A,TRUE,"GLOBAL";#N/A,#N/A,TRUE,"RUSTICOS";#N/A,#N/A,TRUE,"INMUEBLES"}</definedName>
    <definedName name="NIVEL" localSheetId="5">#REF!</definedName>
    <definedName name="NIVEL">#REF!</definedName>
    <definedName name="NIVEL_SOC_AJ">[19]PARAMETROS!$AD$8:$AN$1500</definedName>
    <definedName name="ÑÑÑ" localSheetId="5" hidden="1">{#N/A,#N/A,TRUE,"GLOBAL";#N/A,#N/A,TRUE,"RUSTICOS";#N/A,#N/A,TRUE,"INMUEBLES"}</definedName>
    <definedName name="ÑÑÑ" hidden="1">{#N/A,#N/A,TRUE,"GLOBAL";#N/A,#N/A,TRUE,"RUSTICOS";#N/A,#N/A,TRUE,"INMUEBLES"}</definedName>
    <definedName name="nose" localSheetId="7">#REF!</definedName>
    <definedName name="nose" localSheetId="3">#REF!</definedName>
    <definedName name="nose" localSheetId="8">#REF!</definedName>
    <definedName name="nose">#REF!</definedName>
    <definedName name="Nov">'[12]#¡REF'!$L$4</definedName>
    <definedName name="Noviembre">'[12]#¡REF'!$L$5</definedName>
    <definedName name="NProd_mes">'[25]Common Data'!$C$21</definedName>
    <definedName name="o" localSheetId="5" hidden="1">{"'A21segmentos saldos'!$B$2:$P$28","'A21segmentos saldos'!$A$1:$P$4"}</definedName>
    <definedName name="o" hidden="1">{"'A21segmentos saldos'!$B$2:$P$28","'A21segmentos saldos'!$A$1:$P$4"}</definedName>
    <definedName name="O9L" localSheetId="5" hidden="1">{#N/A,#N/A,TRUE,"GLOBAL";#N/A,#N/A,TRUE,"RUSTICOS";#N/A,#N/A,TRUE,"INMUEBLES"}</definedName>
    <definedName name="O9L" hidden="1">{#N/A,#N/A,TRUE,"GLOBAL";#N/A,#N/A,TRUE,"RUSTICOS";#N/A,#N/A,TRUE,"INMUEBLES"}</definedName>
    <definedName name="Oct">'[12]#¡REF'!$K$4</definedName>
    <definedName name="Octubre">'[12]#¡REF'!$K$5</definedName>
    <definedName name="op" localSheetId="5" hidden="1">{#N/A,#N/A,TRUE,"GLOBAL";#N/A,#N/A,TRUE,"RUSTICOS";#N/A,#N/A,TRUE,"INMUEBLES"}</definedName>
    <definedName name="op" hidden="1">{#N/A,#N/A,TRUE,"GLOBAL";#N/A,#N/A,TRUE,"RUSTICOS";#N/A,#N/A,TRUE,"INMUEBLES"}</definedName>
    <definedName name="OTROS" localSheetId="5">#REF!</definedName>
    <definedName name="OTROS">#REF!</definedName>
    <definedName name="Outfile" localSheetId="5">#REF!</definedName>
    <definedName name="Outfile">#REF!</definedName>
    <definedName name="Outpath" localSheetId="5">#REF!</definedName>
    <definedName name="Outpath">#REF!</definedName>
    <definedName name="OUTPUTFILE" localSheetId="5">#REF!</definedName>
    <definedName name="OUTPUTFILE">#REF!</definedName>
    <definedName name="OUTPUTPATH" localSheetId="5">#REF!</definedName>
    <definedName name="OUTPUTPATH">#REF!</definedName>
    <definedName name="p" localSheetId="5" hidden="1">{"'A21segmentos saldos'!$B$2:$P$28","'A21segmentos saldos'!$A$1:$P$4"}</definedName>
    <definedName name="p" hidden="1">{"'A21segmentos saldos'!$B$2:$P$28","'A21segmentos saldos'!$A$1:$P$4"}</definedName>
    <definedName name="page1" localSheetId="5">#REF!</definedName>
    <definedName name="page1">#REF!</definedName>
    <definedName name="page2" localSheetId="5">#REF!</definedName>
    <definedName name="page2">#REF!</definedName>
    <definedName name="PATRED">[19]PARAMETROS!$AS$4:$BO$6</definedName>
    <definedName name="PBACEN">#N/A</definedName>
    <definedName name="PESTANYAS" localSheetId="5">#REF!</definedName>
    <definedName name="PESTANYAS">#REF!</definedName>
    <definedName name="PL_Date">OFFSET('[17]Total P&amp;L'!$A$1,1,0,COUNTA('[17]Total P&amp;L'!$A:$A)-1)</definedName>
    <definedName name="PLCONEX" localSheetId="5">#REF!</definedName>
    <definedName name="PLCONEX">#REF!</definedName>
    <definedName name="PLCONOP" localSheetId="5">#REF!</definedName>
    <definedName name="PLCONOP">#REF!</definedName>
    <definedName name="PLCOR" localSheetId="5">#REF!</definedName>
    <definedName name="PLCOR">#REF!</definedName>
    <definedName name="PLLEA" localSheetId="5">#REF!</definedName>
    <definedName name="PLLEA">#REF!</definedName>
    <definedName name="portfolio_notional_sum" localSheetId="5">SUM('[30]Swap Portfolio'!#REF!)</definedName>
    <definedName name="portfolio_notional_sum">SUM('[30]Swap Portfolio'!#REF!)</definedName>
    <definedName name="Portfolio_Pipeline_Program_Status" localSheetId="5">#REF!</definedName>
    <definedName name="Portfolio_Pipeline_Program_Status">#REF!</definedName>
    <definedName name="ppp" localSheetId="5" hidden="1">{"'A21segmentos saldos'!$B$2:$P$28","'A21segmentos saldos'!$A$1:$P$4"}</definedName>
    <definedName name="ppp" hidden="1">{"'A21segmentos saldos'!$B$2:$P$28","'A21segmentos saldos'!$A$1:$P$4"}</definedName>
    <definedName name="ppppp" localSheetId="5">#REF!</definedName>
    <definedName name="ppppp">#REF!</definedName>
    <definedName name="Premissas">[14]!Premissas</definedName>
    <definedName name="prev" localSheetId="5">#REF!</definedName>
    <definedName name="prev">#REF!</definedName>
    <definedName name="_xlnm.Print_Area" localSheetId="0">'CCAR 9Q capital ratios'!$C$7:$BH$146</definedName>
    <definedName name="_xlnm.Print_Area" localSheetId="5">#REF!</definedName>
    <definedName name="_xlnm.Print_Area">#REF!</definedName>
    <definedName name="PRINT_BAL" localSheetId="5">#REF!</definedName>
    <definedName name="PRINT_BAL">#REF!</definedName>
    <definedName name="PRINT_RDOS" localSheetId="5">#REF!</definedName>
    <definedName name="PRINT_RDOS">#REF!</definedName>
    <definedName name="_xlnm.Print_Titles" localSheetId="0">'CCAR 9Q capital ratios'!$C:$J,'CCAR 9Q capital ratios'!$7:$10</definedName>
    <definedName name="PROC_AñoNumero">[6]Descriptor_Informe!$C$19</definedName>
    <definedName name="PROC_DiaNumero">[6]Descriptor_Informe!$C$17</definedName>
    <definedName name="PROC_MesNumero">[6]Descriptor_Informe!$C$18</definedName>
    <definedName name="PT_Simul" localSheetId="5">#REF!</definedName>
    <definedName name="PT_Simul">#REF!</definedName>
    <definedName name="Q" localSheetId="5" hidden="1">{"'A21segmentos saldos'!$B$2:$P$28","'A21segmentos saldos'!$A$1:$P$4"}</definedName>
    <definedName name="Q" hidden="1">{"'A21segmentos saldos'!$B$2:$P$28","'A21segmentos saldos'!$A$1:$P$4"}</definedName>
    <definedName name="qq" localSheetId="5" hidden="1">{"'A21segmentos saldos'!$B$2:$P$28","'A21segmentos saldos'!$A$1:$P$4"}</definedName>
    <definedName name="qq" hidden="1">{"'A21segmentos saldos'!$B$2:$P$28","'A21segmentos saldos'!$A$1:$P$4"}</definedName>
    <definedName name="qqn" localSheetId="5" hidden="1">{"'A21segmentos saldos'!$B$2:$P$28","'A21segmentos saldos'!$A$1:$P$4"}</definedName>
    <definedName name="qqn" hidden="1">{"'A21segmentos saldos'!$B$2:$P$28","'A21segmentos saldos'!$A$1:$P$4"}</definedName>
    <definedName name="QQQ" localSheetId="5" hidden="1">{#N/A,#N/A,TRUE,"GLOBAL";#N/A,#N/A,TRUE,"RUSTICOS";#N/A,#N/A,TRUE,"INMUEBLES"}</definedName>
    <definedName name="QQQ" hidden="1">{#N/A,#N/A,TRUE,"GLOBAL";#N/A,#N/A,TRUE,"RUSTICOS";#N/A,#N/A,TRUE,"INMUEBLES"}</definedName>
    <definedName name="qqqq" localSheetId="5">F2C1:F1025C2</definedName>
    <definedName name="qqqq">F2C1:F1025C2</definedName>
    <definedName name="qqqqqqqqqqqqq" localSheetId="5" hidden="1">{"'A21segmentos saldos'!$B$2:$P$28","'A21segmentos saldos'!$A$1:$P$4"}</definedName>
    <definedName name="qqqqqqqqqqqqq" hidden="1">{"'A21segmentos saldos'!$B$2:$P$28","'A21segmentos saldos'!$A$1:$P$4"}</definedName>
    <definedName name="qqqqqqqqqqqqqqq" localSheetId="5" hidden="1">{"'A21segmentos saldos'!$B$2:$P$28","'A21segmentos saldos'!$A$1:$P$4"}</definedName>
    <definedName name="qqqqqqqqqqqqqqq" hidden="1">{"'A21segmentos saldos'!$B$2:$P$28","'A21segmentos saldos'!$A$1:$P$4"}</definedName>
    <definedName name="quadro" localSheetId="5">#REF!</definedName>
    <definedName name="quadro">#REF!</definedName>
    <definedName name="Quantity_base">[25]CALC!$I$4</definedName>
    <definedName name="Quantity_base_bn">[25]CALC!$I$6</definedName>
    <definedName name="Quantity_unit">[23]CALC!$I$35</definedName>
    <definedName name="Quantity_unit_1">"CALC'!$C$42"</definedName>
    <definedName name="Quantity_unit_bn">[25]CALC!$I$37</definedName>
    <definedName name="QWE" localSheetId="5" hidden="1">{#N/A,#N/A,TRUE,"GLOBAL";#N/A,#N/A,TRUE,"RUSTICOS";#N/A,#N/A,TRUE,"INMUEBLES"}</definedName>
    <definedName name="QWE" hidden="1">{#N/A,#N/A,TRUE,"GLOBAL";#N/A,#N/A,TRUE,"RUSTICOS";#N/A,#N/A,TRUE,"INMUEBLES"}</definedName>
    <definedName name="Range_Quantity_Unit">[25]CALC!$E$3:$E$7</definedName>
    <definedName name="rango" localSheetId="5">#REF!</definedName>
    <definedName name="rango">#REF!</definedName>
    <definedName name="Rango1" localSheetId="5">#REF!</definedName>
    <definedName name="Rango1">#REF!</definedName>
    <definedName name="RangoBORRAR">[19]DATOS!$AI$14:$AQ$450</definedName>
    <definedName name="RANGOCOPIAR">[19]DATOS!$AE$2:$AQ$2</definedName>
    <definedName name="RANGOCOPIAR2">[19]DATOS!$AI$2:$AQ$2</definedName>
    <definedName name="RBISNVO">[39]BDatos!$AD$2:$AD$19697</definedName>
    <definedName name="RCONESPNVO">[39]BDatos!$AL$2:$AL$19697</definedName>
    <definedName name="RCONNVO">[39]BDatos!$AH$2:$AH$19697</definedName>
    <definedName name="RDOS" localSheetId="5">#REF!</definedName>
    <definedName name="RDOS">#REF!</definedName>
    <definedName name="real">[9]tsy_unwind!$M$16</definedName>
    <definedName name="RECLASSIFICAÇÃO" localSheetId="5">#REF!</definedName>
    <definedName name="RECLASSIFICAÇÃO">#REF!</definedName>
    <definedName name="_xlnm.Recorder" localSheetId="5">#REF!</definedName>
    <definedName name="_xlnm.Recorder">#REF!</definedName>
    <definedName name="REP3A" localSheetId="5">[12]GALDON!#REF!</definedName>
    <definedName name="REP3A">[12]GALDON!#REF!</definedName>
    <definedName name="report_date">[29]Assumptions!$B$1</definedName>
    <definedName name="ReportDate" localSheetId="5">#REF!</definedName>
    <definedName name="ReportDate">#REF!</definedName>
    <definedName name="RESATUCOR" localSheetId="5">#REF!</definedName>
    <definedName name="RESATUCOR">#REF!</definedName>
    <definedName name="RESESPDEE" localSheetId="5">#REF!</definedName>
    <definedName name="RESESPDEE">#REF!</definedName>
    <definedName name="RESLEGCOR" localSheetId="5">#REF!</definedName>
    <definedName name="RESLEGCOR">#REF!</definedName>
    <definedName name="RESLEGDEE" localSheetId="5">#REF!</definedName>
    <definedName name="RESLEGDEE">#REF!</definedName>
    <definedName name="RESLEGLEA" localSheetId="5">#REF!</definedName>
    <definedName name="RESLEGLEA">#REF!</definedName>
    <definedName name="RESLEGLUX" localSheetId="5">#REF!</definedName>
    <definedName name="RESLEGLUX">#REF!</definedName>
    <definedName name="RESOUTCOR" localSheetId="5">#REF!</definedName>
    <definedName name="RESOUTCOR">#REF!</definedName>
    <definedName name="RESOUTDEE" localSheetId="5">#REF!</definedName>
    <definedName name="RESOUTDEE">#REF!</definedName>
    <definedName name="RESULTADO" localSheetId="5">#REF!</definedName>
    <definedName name="RESULTADO">#REF!</definedName>
    <definedName name="RetailEOP" localSheetId="5">#REF!</definedName>
    <definedName name="RetailEOP">#REF!</definedName>
    <definedName name="RETO" localSheetId="5">#REF!</definedName>
    <definedName name="RETO">#REF!</definedName>
    <definedName name="ROF" localSheetId="5">#REF!</definedName>
    <definedName name="ROF">#REF!</definedName>
    <definedName name="rr">[14]!rr</definedName>
    <definedName name="RRPP">[25]CALC!$I$67</definedName>
    <definedName name="RRPPMM_ML">[40]AVANCEPAIS!$A$15:$D$30</definedName>
    <definedName name="RRPPMMUS">[40]AVANCEPAIS!$C$5:$C$9</definedName>
    <definedName name="rrr">[14]!rrr</definedName>
    <definedName name="RSig">[39]BDatos!$N$2:$N$19697</definedName>
    <definedName name="RTY" localSheetId="5" hidden="1">{#N/A,#N/A,TRUE,"GLOBAL";#N/A,#N/A,TRUE,"RUSTICOS";#N/A,#N/A,TRUE,"INMUEBLES"}</definedName>
    <definedName name="RTY" hidden="1">{#N/A,#N/A,TRUE,"GLOBAL";#N/A,#N/A,TRUE,"RUSTICOS";#N/A,#N/A,TRUE,"INMUEBLES"}</definedName>
    <definedName name="RWA_Total">'[25]Data_R de Capital'!$K$12</definedName>
    <definedName name="S3S" localSheetId="5" hidden="1">{#N/A,#N/A,TRUE,"GLOBAL";#N/A,#N/A,TRUE,"RUSTICOS";#N/A,#N/A,TRUE,"INMUEBLES"}</definedName>
    <definedName name="S3S" hidden="1">{#N/A,#N/A,TRUE,"GLOBAL";#N/A,#N/A,TRUE,"RUSTICOS";#N/A,#N/A,TRUE,"INMUEBLES"}</definedName>
    <definedName name="saa" localSheetId="5" hidden="1">{"'A21segmentos saldos'!$B$2:$P$28","'A21segmentos saldos'!$A$1:$P$4"}</definedName>
    <definedName name="saa" hidden="1">{"'A21segmentos saldos'!$B$2:$P$28","'A21segmentos saldos'!$A$1:$P$4"}</definedName>
    <definedName name="SALDO" localSheetId="5">#REF!</definedName>
    <definedName name="SALDO">#REF!</definedName>
    <definedName name="SANT" localSheetId="5" hidden="1">{"'A21segmentos saldos'!$B$2:$P$28","'A21segmentos saldos'!$A$1:$P$4"}</definedName>
    <definedName name="SANT" hidden="1">{"'A21segmentos saldos'!$B$2:$P$28","'A21segmentos saldos'!$A$1:$P$4"}</definedName>
    <definedName name="scad">[14]!scad</definedName>
    <definedName name="scenario">'[1]Summary Submission Cover Sheet'!$B$20</definedName>
    <definedName name="scenario_adverse">'[1]Summary Submission Cover Sheet'!$A$30</definedName>
    <definedName name="scenario_baseline">'[1]Summary Submission Cover Sheet'!$A$29</definedName>
    <definedName name="scenario_severe">'[1]Summary Submission Cover Sheet'!$A$31</definedName>
    <definedName name="sd" localSheetId="5" hidden="1">{#N/A,#N/A,TRUE,"GLOBAL";#N/A,#N/A,TRUE,"RUSTICOS";#N/A,#N/A,TRUE,"INMUEBLES"}</definedName>
    <definedName name="sd" hidden="1">{#N/A,#N/A,TRUE,"GLOBAL";#N/A,#N/A,TRUE,"RUSTICOS";#N/A,#N/A,TRUE,"INMUEBLES"}</definedName>
    <definedName name="sdfsd" localSheetId="5" hidden="1">{"'A21segmentos saldos'!$B$2:$P$28","'A21segmentos saldos'!$A$1:$P$4"}</definedName>
    <definedName name="sdfsd" hidden="1">{"'A21segmentos saldos'!$B$2:$P$28","'A21segmentos saldos'!$A$1:$P$4"}</definedName>
    <definedName name="SEM_AñoNumero">[6]Descriptor_Informe!$C$13</definedName>
    <definedName name="SEM_MesNumero">[6]Descriptor_Informe!$C$12</definedName>
    <definedName name="SEMANA" localSheetId="5">[6]!SEMANA</definedName>
    <definedName name="SEMANA">[6]!SEMANA</definedName>
    <definedName name="sencount" hidden="1">2</definedName>
    <definedName name="Sep">'[12]#¡REF'!$J$4</definedName>
    <definedName name="Septiembre">'[12]#¡REF'!$J$5</definedName>
    <definedName name="SER" localSheetId="5" hidden="1">{#N/A,#N/A,TRUE,"GLOBAL";#N/A,#N/A,TRUE,"RUSTICOS";#N/A,#N/A,TRUE,"INMUEBLES"}</definedName>
    <definedName name="SER" hidden="1">{#N/A,#N/A,TRUE,"GLOBAL";#N/A,#N/A,TRUE,"RUSTICOS";#N/A,#N/A,TRUE,"INMUEBLES"}</definedName>
    <definedName name="settle_date" localSheetId="5">#REF!</definedName>
    <definedName name="settle_date">#REF!</definedName>
    <definedName name="sf" localSheetId="5">#REF!</definedName>
    <definedName name="sf">#REF!</definedName>
    <definedName name="shift" localSheetId="5">#REF!</definedName>
    <definedName name="shift">#REF!</definedName>
    <definedName name="SMon">[39]BDatos!$H$2:$H$19697</definedName>
    <definedName name="sp">'[6]recup. '!$F$2:$F$282</definedName>
    <definedName name="SpecializedBusinessesEOP" localSheetId="5">#REF!</definedName>
    <definedName name="SpecializedBusinessesEOP">#REF!</definedName>
    <definedName name="spot">OFFSET([41]Graph!$G$41,0,0,COUNT([41]Graph!$G$41:'[41]Graph'!$G$76),2)</definedName>
    <definedName name="SSS">[26]AVANCEPAIS!$A$15:$D$30</definedName>
    <definedName name="Stein">[14]!Stein</definedName>
    <definedName name="Stock_Total">'[25]Common Data'!$C$18</definedName>
    <definedName name="suma_comisr" localSheetId="5">IF(ISERROR(VLOOKUP([42]Comision_Real!#REF!,#REF!,[42]Comision_Real!A$6,0)),,VLOOKUP([42]Comision_Real!#REF!,#REF!,[42]Comision_Real!A$6,0))</definedName>
    <definedName name="suma_comisr">IF(ISERROR(VLOOKUP([42]Comision_Real!#REF!,#REF!,[42]Comision_Real!A$6,0)),,VLOOKUP([42]Comision_Real!#REF!,#REF!,[42]Comision_Real!A$6,0))</definedName>
    <definedName name="Super" localSheetId="5">[6]copiar!#REF!</definedName>
    <definedName name="Super">[6]copiar!#REF!</definedName>
    <definedName name="sw_structure" localSheetId="5">#REF!</definedName>
    <definedName name="sw_structure">#REF!</definedName>
    <definedName name="swapd_dv01">[20]DailyMarks!$AQ$1</definedName>
    <definedName name="swaplist" localSheetId="5">OFFSET('[30]Swap Portfolio'!#REF!,0,0,COUNTA('[30]Swap Portfolio'!$A$7:$A$34),1)</definedName>
    <definedName name="swaplist">OFFSET('[30]Swap Portfolio'!#REF!,0,0,COUNTA('[30]Swap Portfolio'!$A$7:$A$34),1)</definedName>
    <definedName name="SWE" localSheetId="5" hidden="1">{#N/A,#N/A,TRUE,"GLOBAL";#N/A,#N/A,TRUE,"RUSTICOS";#N/A,#N/A,TRUE,"INMUEBLES"}</definedName>
    <definedName name="SWE" hidden="1">{#N/A,#N/A,TRUE,"GLOBAL";#N/A,#N/A,TRUE,"RUSTICOS";#N/A,#N/A,TRUE,"INMUEBLES"}</definedName>
    <definedName name="SWW" localSheetId="5" hidden="1">{#N/A,#N/A,TRUE,"GLOBAL";#N/A,#N/A,TRUE,"RUSTICOS";#N/A,#N/A,TRUE,"INMUEBLES"}</definedName>
    <definedName name="SWW" hidden="1">{#N/A,#N/A,TRUE,"GLOBAL";#N/A,#N/A,TRUE,"RUSTICOS";#N/A,#N/A,TRUE,"INMUEBLES"}</definedName>
    <definedName name="Tab">[14]!Tab</definedName>
    <definedName name="Tabe">[14]!Tabe</definedName>
    <definedName name="Tabelas">[14]!Tabelas</definedName>
    <definedName name="Tabla_Fechas">[6]Descriptor_Informe!$E$2:$J$14</definedName>
    <definedName name="table">[43]Detail!$A$3:$E$361</definedName>
    <definedName name="TaxRate">0.35</definedName>
    <definedName name="TDIN">[44]TDINAMICA!$B$3</definedName>
    <definedName name="TesteEdit98" localSheetId="5">#REF!</definedName>
    <definedName name="TesteEdit98">#REF!</definedName>
    <definedName name="Theta">[45]Menu!$O$9</definedName>
    <definedName name="TIPO" localSheetId="5">#REF!</definedName>
    <definedName name="TIPO">#REF!</definedName>
    <definedName name="TIPO2" localSheetId="5">#REF!</definedName>
    <definedName name="TIPO2">#REF!</definedName>
    <definedName name="TODO">'[12]#¡REF'!$B$12:$P$73,'[12]#¡REF'!$B$75:$P$118</definedName>
    <definedName name="Total_EAD_estandarizados">'[25]Common Data'!$C$58</definedName>
    <definedName name="Total_Top_10_Seg_Unit">'[25]Common Data'!$C$53</definedName>
    <definedName name="Total_Top_20_Unit">'[25]Common Data'!$C$51</definedName>
    <definedName name="Total_Top_5_IFIS_Unit">'[25]Common Data'!$C$55</definedName>
    <definedName name="Trading_Accts_Sov_Cd_Fr_Act_Act_____________________________B_11180" localSheetId="5">#REF!</definedName>
    <definedName name="Trading_Accts_Sov_Cd_Fr_Act_Act_____________________________B_11180">#REF!</definedName>
    <definedName name="TrendMonth10">'[33]Control Tab'!$R$4</definedName>
    <definedName name="TrendMonth11">'[33]Control Tab'!$S$4</definedName>
    <definedName name="TrendMonth12">'[33]Control Tab'!$T$4</definedName>
    <definedName name="TrendMonth13">'[33]Control Tab'!$U$4</definedName>
    <definedName name="TrendMonth2">'[33]Control Tab'!$J$4</definedName>
    <definedName name="TrendMonth3">'[33]Control Tab'!$K$4</definedName>
    <definedName name="TrendMonth4">'[33]Control Tab'!$L$4</definedName>
    <definedName name="TrendMonth5">'[33]Control Tab'!$M$4</definedName>
    <definedName name="TrendMonth6">'[33]Control Tab'!$N$4</definedName>
    <definedName name="TrendMonth7">'[33]Control Tab'!$O$4</definedName>
    <definedName name="TrendMonth8">'[33]Control Tab'!$P$4</definedName>
    <definedName name="TrendMonth9">'[33]Control Tab'!$Q$4</definedName>
    <definedName name="TrendTable">'[33]Control Tab'!$J$4:$Y$6</definedName>
    <definedName name="TRIM">[46]PARAMETROS!$D$1</definedName>
    <definedName name="trrd_dv01">[20]DailyMarks!$AR$1</definedName>
    <definedName name="tsyd_dv01">[20]DailyMarks!$AP$1</definedName>
    <definedName name="TT">[14]!TT</definedName>
    <definedName name="tti">[14]!tti</definedName>
    <definedName name="TTT" localSheetId="5" hidden="1">{#N/A,#N/A,TRUE,"GLOBAL";#N/A,#N/A,TRUE,"RUSTICOS";#N/A,#N/A,TRUE,"INMUEBLES"}</definedName>
    <definedName name="TTT" hidden="1">{#N/A,#N/A,TRUE,"GLOBAL";#N/A,#N/A,TRUE,"RUSTICOS";#N/A,#N/A,TRUE,"INMUEBLES"}</definedName>
    <definedName name="ty" localSheetId="5" hidden="1">{#N/A,#N/A,TRUE,"GLOBAL";#N/A,#N/A,TRUE,"RUSTICOS";#N/A,#N/A,TRUE,"INMUEBLES"}</definedName>
    <definedName name="ty" hidden="1">{#N/A,#N/A,TRUE,"GLOBAL";#N/A,#N/A,TRUE,"RUSTICOS";#N/A,#N/A,TRUE,"INMUEBLES"}</definedName>
    <definedName name="TYH" localSheetId="5" hidden="1">{#N/A,#N/A,TRUE,"GLOBAL";#N/A,#N/A,TRUE,"RUSTICOS";#N/A,#N/A,TRUE,"INMUEBLES"}</definedName>
    <definedName name="TYH" hidden="1">{#N/A,#N/A,TRUE,"GLOBAL";#N/A,#N/A,TRUE,"RUSTICOS";#N/A,#N/A,TRUE,"INMUEBLES"}</definedName>
    <definedName name="ui" localSheetId="5" hidden="1">{#N/A,#N/A,TRUE,"GLOBAL";#N/A,#N/A,TRUE,"RUSTICOS";#N/A,#N/A,TRUE,"INMUEBLES"}</definedName>
    <definedName name="ui" hidden="1">{#N/A,#N/A,TRUE,"GLOBAL";#N/A,#N/A,TRUE,"RUSTICOS";#N/A,#N/A,TRUE,"INMUEBLES"}</definedName>
    <definedName name="UNIDAD">[44]PARAMETROS!$A$3</definedName>
    <definedName name="Unit_select">[25]CALC!$I$31</definedName>
    <definedName name="Units" localSheetId="5">#REF!</definedName>
    <definedName name="Units">#REF!</definedName>
    <definedName name="V5R" localSheetId="5" hidden="1">{#N/A,#N/A,TRUE,"GLOBAL";#N/A,#N/A,TRUE,"RUSTICOS";#N/A,#N/A,TRUE,"INMUEBLES"}</definedName>
    <definedName name="V5R" hidden="1">{#N/A,#N/A,TRUE,"GLOBAL";#N/A,#N/A,TRUE,"RUSTICOS";#N/A,#N/A,TRUE,"INMUEBLES"}</definedName>
    <definedName name="VaR">OFFSET('[17]SMFM VaR Summary'!$B$4,0,0,COUNT('[17]SMFM VaR Summary'!$B$4:$B$200)-1)</definedName>
    <definedName name="var_cmbs_spread_start" localSheetId="5">'[30]VAR Input'!#REF!</definedName>
    <definedName name="var_cmbs_spread_start">'[30]VAR Input'!#REF!</definedName>
    <definedName name="VaR_Date">OFFSET('[13]SMFM VaR Summary'!$B$336,0,0,COUNTA('[13]SMFM VaR Summary'!$A$1:$A$65534)-1)</definedName>
    <definedName name="var_trr_chg1" localSheetId="5">'[30]VAR Input'!#REF!</definedName>
    <definedName name="var_trr_chg1">'[30]VAR Input'!#REF!</definedName>
    <definedName name="var_trr_chg2" localSheetId="5">'[30]VAR Input'!#REF!</definedName>
    <definedName name="var_trr_chg2">'[30]VAR Input'!#REF!</definedName>
    <definedName name="VARIACION" localSheetId="5">#REF!</definedName>
    <definedName name="VARIACION">#REF!</definedName>
    <definedName name="VB" localSheetId="5" hidden="1">{#N/A,#N/A,TRUE,"GLOBAL";#N/A,#N/A,TRUE,"RUSTICOS";#N/A,#N/A,TRUE,"INMUEBLES"}</definedName>
    <definedName name="VB" hidden="1">{#N/A,#N/A,TRUE,"GLOBAL";#N/A,#N/A,TRUE,"RUSTICOS";#N/A,#N/A,TRUE,"INMUEBLES"}</definedName>
    <definedName name="VBN" localSheetId="5" hidden="1">{#N/A,#N/A,TRUE,"GLOBAL";#N/A,#N/A,TRUE,"RUSTICOS";#N/A,#N/A,TRUE,"INMUEBLES"}</definedName>
    <definedName name="VBN" hidden="1">{#N/A,#N/A,TRUE,"GLOBAL";#N/A,#N/A,TRUE,"RUSTICOS";#N/A,#N/A,TRUE,"INMUEBLES"}</definedName>
    <definedName name="Vencimiento_Emisiones_Total">'[25]Data_R de Liquidez'!$D$118</definedName>
    <definedName name="ver">[16]Portada!$C$22</definedName>
    <definedName name="VFG" localSheetId="5" hidden="1">{#N/A,#N/A,TRUE,"GLOBAL";#N/A,#N/A,TRUE,"RUSTICOS";#N/A,#N/A,TRUE,"INMUEBLES"}</definedName>
    <definedName name="VFG" hidden="1">{#N/A,#N/A,TRUE,"GLOBAL";#N/A,#N/A,TRUE,"RUSTICOS";#N/A,#N/A,TRUE,"INMUEBLES"}</definedName>
    <definedName name="VFGT" localSheetId="5" hidden="1">{#N/A,#N/A,TRUE,"GLOBAL";#N/A,#N/A,TRUE,"RUSTICOS";#N/A,#N/A,TRUE,"INMUEBLES"}</definedName>
    <definedName name="VFGT" hidden="1">{#N/A,#N/A,TRUE,"GLOBAL";#N/A,#N/A,TRUE,"RUSTICOS";#N/A,#N/A,TRUE,"INMUEBLES"}</definedName>
    <definedName name="Votorantim" localSheetId="5">#REF!</definedName>
    <definedName name="Votorantim">#REF!</definedName>
    <definedName name="W2W" localSheetId="5" hidden="1">{#N/A,#N/A,TRUE,"GLOBAL";#N/A,#N/A,TRUE,"RUSTICOS";#N/A,#N/A,TRUE,"INMUEBLES"}</definedName>
    <definedName name="W2W" hidden="1">{#N/A,#N/A,TRUE,"GLOBAL";#N/A,#N/A,TRUE,"RUSTICOS";#N/A,#N/A,TRUE,"INMUEBLES"}</definedName>
    <definedName name="we" localSheetId="5" hidden="1">{#N/A,#N/A,TRUE,"GLOBAL";#N/A,#N/A,TRUE,"RUSTICOS";#N/A,#N/A,TRUE,"INMUEBLES"}</definedName>
    <definedName name="we" hidden="1">{#N/A,#N/A,TRUE,"GLOBAL";#N/A,#N/A,TRUE,"RUSTICOS";#N/A,#N/A,TRUE,"INMUEBLES"}</definedName>
    <definedName name="WER" localSheetId="5" hidden="1">{#N/A,#N/A,TRUE,"GLOBAL";#N/A,#N/A,TRUE,"RUSTICOS";#N/A,#N/A,TRUE,"INMUEBLES"}</definedName>
    <definedName name="WER" hidden="1">{#N/A,#N/A,TRUE,"GLOBAL";#N/A,#N/A,TRUE,"RUSTICOS";#N/A,#N/A,TRUE,"INMUEBLES"}</definedName>
    <definedName name="wrn.FOBAJUDI." localSheetId="5" hidden="1">{#N/A,#N/A,TRUE,"GLOBAL";#N/A,#N/A,TRUE,"RUSTICOS";#N/A,#N/A,TRUE,"INMUEBLES"}</definedName>
    <definedName name="wrn.FOBAJUDI." hidden="1">{#N/A,#N/A,TRUE,"GLOBAL";#N/A,#N/A,TRUE,"RUSTICOS";#N/A,#N/A,TRUE,"INMUEBLES"}</definedName>
    <definedName name="wwwww" localSheetId="5" hidden="1">{"'A21segmentos saldos'!$B$2:$P$28","'A21segmentos saldos'!$A$1:$P$4"}</definedName>
    <definedName name="wwwww" hidden="1">{"'A21segmentos saldos'!$B$2:$P$28","'A21segmentos saldos'!$A$1:$P$4"}</definedName>
    <definedName name="x" localSheetId="5">F2C1:F1025C2</definedName>
    <definedName name="x">F2C1:F1025C2</definedName>
    <definedName name="xa">[14]!xa</definedName>
    <definedName name="XCV" localSheetId="5" hidden="1">{#N/A,#N/A,TRUE,"GLOBAL";#N/A,#N/A,TRUE,"RUSTICOS";#N/A,#N/A,TRUE,"INMUEBLES"}</definedName>
    <definedName name="XCV" hidden="1">{#N/A,#N/A,TRUE,"GLOBAL";#N/A,#N/A,TRUE,"RUSTICOS";#N/A,#N/A,TRUE,"INMUEBLES"}</definedName>
    <definedName name="XSD" localSheetId="5" hidden="1">{#N/A,#N/A,TRUE,"GLOBAL";#N/A,#N/A,TRUE,"RUSTICOS";#N/A,#N/A,TRUE,"INMUEBLES"}</definedName>
    <definedName name="XSD" hidden="1">{#N/A,#N/A,TRUE,"GLOBAL";#N/A,#N/A,TRUE,"RUSTICOS";#N/A,#N/A,TRUE,"INMUEBLES"}</definedName>
    <definedName name="xx" localSheetId="5" hidden="1">{#N/A,#N/A,TRUE,"GLOBAL";#N/A,#N/A,TRUE,"RUSTICOS";#N/A,#N/A,TRUE,"INMUEBLES"}</definedName>
    <definedName name="xx" hidden="1">{#N/A,#N/A,TRUE,"GLOBAL";#N/A,#N/A,TRUE,"RUSTICOS";#N/A,#N/A,TRUE,"INMUEBLES"}</definedName>
    <definedName name="xxx" localSheetId="5" hidden="1">{#N/A,#N/A,TRUE,"GLOBAL";#N/A,#N/A,TRUE,"RUSTICOS";#N/A,#N/A,TRUE,"INMUEBLES"}</definedName>
    <definedName name="xxx" hidden="1">{#N/A,#N/A,TRUE,"GLOBAL";#N/A,#N/A,TRUE,"RUSTICOS";#N/A,#N/A,TRUE,"INMUEBLES"}</definedName>
    <definedName name="XXXX" localSheetId="5" hidden="1">{"'A21segmentos saldos'!$B$2:$P$28","'A21segmentos saldos'!$A$1:$P$4"}</definedName>
    <definedName name="XXXX" hidden="1">{"'A21segmentos saldos'!$B$2:$P$28","'A21segmentos saldos'!$A$1:$P$4"}</definedName>
    <definedName name="xZ">[14]!xZ</definedName>
    <definedName name="y" localSheetId="5" hidden="1">{"'A21segmentos saldos'!$B$2:$P$28","'A21segmentos saldos'!$A$1:$P$4"}</definedName>
    <definedName name="y" hidden="1">{"'A21segmentos saldos'!$B$2:$P$28","'A21segmentos saldos'!$A$1:$P$4"}</definedName>
    <definedName name="Y7U" localSheetId="5" hidden="1">{#N/A,#N/A,TRUE,"GLOBAL";#N/A,#N/A,TRUE,"RUSTICOS";#N/A,#N/A,TRUE,"INMUEBLES"}</definedName>
    <definedName name="Y7U" hidden="1">{#N/A,#N/A,TRUE,"GLOBAL";#N/A,#N/A,TRUE,"RUSTICOS";#N/A,#N/A,TRUE,"INMUEBLES"}</definedName>
    <definedName name="Year" localSheetId="5">#REF!</definedName>
    <definedName name="Year">#REF!</definedName>
    <definedName name="YesNo">'[47]5. Market'!$B$1:$B$2</definedName>
    <definedName name="yu" localSheetId="5" hidden="1">{#N/A,#N/A,TRUE,"GLOBAL";#N/A,#N/A,TRUE,"RUSTICOS";#N/A,#N/A,TRUE,"INMUEBLES"}</definedName>
    <definedName name="yu" hidden="1">{#N/A,#N/A,TRUE,"GLOBAL";#N/A,#N/A,TRUE,"RUSTICOS";#N/A,#N/A,TRUE,"INMUEBLES"}</definedName>
    <definedName name="YUI" localSheetId="5" hidden="1">{#N/A,#N/A,TRUE,"GLOBAL";#N/A,#N/A,TRUE,"RUSTICOS";#N/A,#N/A,TRUE,"INMUEBLES"}</definedName>
    <definedName name="YUI" hidden="1">{#N/A,#N/A,TRUE,"GLOBAL";#N/A,#N/A,TRUE,"RUSTICOS";#N/A,#N/A,TRUE,"INMUEBLES"}</definedName>
    <definedName name="YYY" localSheetId="5" hidden="1">{#N/A,#N/A,TRUE,"GLOBAL";#N/A,#N/A,TRUE,"RUSTICOS";#N/A,#N/A,TRUE,"INMUEBLES"}</definedName>
    <definedName name="YYY" hidden="1">{#N/A,#N/A,TRUE,"GLOBAL";#N/A,#N/A,TRUE,"RUSTICOS";#N/A,#N/A,TRUE,"INMUEBLES"}</definedName>
    <definedName name="Z" localSheetId="5" hidden="1">{"'A21segmentos saldos'!$B$2:$P$28","'A21segmentos saldos'!$A$1:$P$4"}</definedName>
    <definedName name="Z" hidden="1">{"'A21segmentos saldos'!$B$2:$P$28","'A21segmentos saldos'!$A$1:$P$4"}</definedName>
    <definedName name="ZAQ" localSheetId="5" hidden="1">{#N/A,#N/A,TRUE,"GLOBAL";#N/A,#N/A,TRUE,"RUSTICOS";#N/A,#N/A,TRUE,"INMUEBLES"}</definedName>
    <definedName name="ZAQ" hidden="1">{#N/A,#N/A,TRUE,"GLOBAL";#N/A,#N/A,TRUE,"RUSTICOS";#N/A,#N/A,TRUE,"INMUEBLES"}</definedName>
    <definedName name="ZAS" localSheetId="5" hidden="1">{#N/A,#N/A,TRUE,"GLOBAL";#N/A,#N/A,TRUE,"RUSTICOS";#N/A,#N/A,TRUE,"INMUEBLES"}</definedName>
    <definedName name="ZAS" hidden="1">{#N/A,#N/A,TRUE,"GLOBAL";#N/A,#N/A,TRUE,"RUSTICOS";#N/A,#N/A,TRUE,"INMUEBLES"}</definedName>
    <definedName name="ZXD" localSheetId="5" hidden="1">{#N/A,#N/A,TRUE,"GLOBAL";#N/A,#N/A,TRUE,"RUSTICOS";#N/A,#N/A,TRUE,"INMUEBLES"}</definedName>
    <definedName name="ZXD" hidden="1">{#N/A,#N/A,TRUE,"GLOBAL";#N/A,#N/A,TRUE,"RUSTICOS";#N/A,#N/A,TRUE,"INMUEBLES"}</definedName>
  </definedNames>
  <calcPr calcId="145621"/>
  <fileRecoveryPr repairLoad="1"/>
</workbook>
</file>

<file path=xl/calcChain.xml><?xml version="1.0" encoding="utf-8"?>
<calcChain xmlns="http://schemas.openxmlformats.org/spreadsheetml/2006/main">
  <c r="I9" i="17" l="1"/>
  <c r="H9" i="17"/>
  <c r="G9" i="17"/>
  <c r="I5" i="17"/>
  <c r="H5" i="17"/>
  <c r="G5" i="17"/>
  <c r="I3" i="17"/>
  <c r="L9" i="16"/>
  <c r="K9" i="16"/>
  <c r="J9" i="16"/>
  <c r="I9" i="16"/>
  <c r="L8" i="16"/>
  <c r="K8" i="16"/>
  <c r="J8" i="16"/>
  <c r="I8" i="16"/>
  <c r="L6" i="16"/>
  <c r="K6" i="16"/>
  <c r="J6" i="16"/>
  <c r="I6" i="16"/>
  <c r="L4" i="16"/>
  <c r="K4" i="16"/>
  <c r="J4" i="16"/>
  <c r="I4" i="16"/>
  <c r="B21" i="14" l="1"/>
  <c r="B19" i="14"/>
  <c r="B17" i="14"/>
  <c r="B10" i="14"/>
  <c r="B9" i="14"/>
  <c r="B8" i="14"/>
  <c r="F45" i="3" l="1"/>
  <c r="H40" i="3"/>
  <c r="F39" i="3"/>
  <c r="B34" i="3"/>
  <c r="B40" i="3" s="1"/>
  <c r="B33" i="3"/>
  <c r="H33" i="3" s="1"/>
  <c r="B32" i="3"/>
  <c r="H32" i="3" s="1"/>
  <c r="B31" i="3"/>
  <c r="H31" i="3" s="1"/>
  <c r="L30" i="3"/>
  <c r="L45" i="3" s="1"/>
  <c r="J30" i="3"/>
  <c r="J45" i="3" s="1"/>
  <c r="D30" i="3"/>
  <c r="D45" i="3" s="1"/>
  <c r="B30" i="3"/>
  <c r="H27" i="3"/>
  <c r="B26" i="3"/>
  <c r="H26" i="3" s="1"/>
  <c r="L24" i="3"/>
  <c r="L39" i="3" s="1"/>
  <c r="J24" i="3"/>
  <c r="J39" i="3" s="1"/>
  <c r="D24" i="3"/>
  <c r="D39" i="3" s="1"/>
  <c r="B24" i="3"/>
  <c r="H24" i="3" s="1"/>
  <c r="I23" i="3"/>
  <c r="L22" i="3"/>
  <c r="L36" i="3" s="1"/>
  <c r="L42" i="3" s="1"/>
  <c r="L47" i="3" s="1"/>
  <c r="J22" i="3"/>
  <c r="J36" i="3" s="1"/>
  <c r="F22" i="3"/>
  <c r="F36" i="3" s="1"/>
  <c r="F42" i="3" s="1"/>
  <c r="F47" i="3" s="1"/>
  <c r="F49" i="3" s="1"/>
  <c r="D22" i="3"/>
  <c r="B22" i="3"/>
  <c r="J42" i="3" l="1"/>
  <c r="J47" i="3" s="1"/>
  <c r="J49" i="3" s="1"/>
  <c r="D36" i="3"/>
  <c r="D42" i="3" s="1"/>
  <c r="D47" i="3" s="1"/>
  <c r="H39" i="3"/>
  <c r="B39" i="3"/>
  <c r="H22" i="3"/>
  <c r="I22" i="3" s="1"/>
  <c r="D49" i="3"/>
  <c r="E54" i="3" s="1"/>
  <c r="L49" i="3"/>
  <c r="B36" i="3"/>
  <c r="B45" i="3"/>
  <c r="I24" i="3"/>
  <c r="H30" i="3"/>
  <c r="H45" i="3" s="1"/>
  <c r="I39" i="3" l="1"/>
  <c r="K54" i="3"/>
  <c r="I45" i="3"/>
  <c r="H36" i="3"/>
  <c r="H42" i="3" s="1"/>
  <c r="H47" i="3" s="1"/>
  <c r="H49" i="3" s="1"/>
  <c r="I54" i="3" s="1"/>
  <c r="B42" i="3"/>
  <c r="I30" i="3"/>
  <c r="I36" i="3" l="1"/>
  <c r="B47" i="3"/>
  <c r="I42" i="3"/>
  <c r="I47" i="3" l="1"/>
  <c r="B49" i="3"/>
  <c r="C54" i="3" s="1"/>
  <c r="AC151" i="2"/>
  <c r="AB151" i="2"/>
  <c r="AA151" i="2"/>
  <c r="Z151" i="2"/>
  <c r="Y151" i="2"/>
  <c r="X151" i="2"/>
  <c r="W151" i="2"/>
  <c r="AC156" i="2" s="1"/>
  <c r="S151" i="2"/>
  <c r="R151" i="2"/>
  <c r="Q151" i="2"/>
  <c r="P151" i="2"/>
  <c r="O151" i="2"/>
  <c r="N151" i="2"/>
  <c r="M151" i="2"/>
  <c r="AC150" i="2"/>
  <c r="AB150" i="2"/>
  <c r="AA150" i="2"/>
  <c r="Z150" i="2"/>
  <c r="Y150" i="2"/>
  <c r="X150" i="2"/>
  <c r="W150" i="2"/>
  <c r="AC155" i="2" s="1"/>
  <c r="S150" i="2"/>
  <c r="R150" i="2"/>
  <c r="Q150" i="2"/>
  <c r="P150" i="2"/>
  <c r="O150" i="2"/>
  <c r="N150" i="2"/>
  <c r="M150" i="2"/>
  <c r="AC149" i="2"/>
  <c r="AB149" i="2"/>
  <c r="AA149" i="2"/>
  <c r="Z149" i="2"/>
  <c r="Y149" i="2"/>
  <c r="X149" i="2"/>
  <c r="W149" i="2"/>
  <c r="AC154" i="2" s="1"/>
  <c r="S149" i="2"/>
  <c r="R149" i="2"/>
  <c r="Q149" i="2"/>
  <c r="P149" i="2"/>
  <c r="O149" i="2"/>
  <c r="N149" i="2"/>
  <c r="M149" i="2"/>
  <c r="AC148" i="2"/>
  <c r="AB148" i="2"/>
  <c r="AA148" i="2"/>
  <c r="Z148" i="2"/>
  <c r="Y148" i="2"/>
  <c r="X148" i="2"/>
  <c r="W148" i="2"/>
  <c r="AC153" i="2" s="1"/>
  <c r="S148" i="2"/>
  <c r="R148" i="2"/>
  <c r="Q148" i="2"/>
  <c r="P148" i="2"/>
  <c r="O148" i="2"/>
  <c r="N148" i="2"/>
  <c r="M148" i="2"/>
  <c r="E32" i="2"/>
  <c r="BG32" i="2" s="1"/>
  <c r="U8" i="2"/>
  <c r="D8" i="2"/>
  <c r="AE8" i="2" s="1"/>
  <c r="BG7" i="2"/>
  <c r="AY7" i="2"/>
  <c r="AW7" i="2"/>
  <c r="AM7" i="2"/>
  <c r="AE7" i="2"/>
  <c r="AC7" i="2"/>
  <c r="S7" i="2"/>
  <c r="K7" i="2"/>
  <c r="I7" i="2"/>
  <c r="D7" i="2"/>
  <c r="AO7" i="2" s="1"/>
  <c r="BG2" i="2"/>
  <c r="BF2" i="2"/>
  <c r="BE2" i="2"/>
  <c r="BD2" i="2"/>
  <c r="BC2" i="2"/>
  <c r="BB2" i="2"/>
  <c r="BA2" i="2"/>
  <c r="AZ2" i="2"/>
  <c r="AY2" i="2"/>
  <c r="AW2" i="2"/>
  <c r="AV2" i="2"/>
  <c r="AU2" i="2"/>
  <c r="AT2" i="2"/>
  <c r="AS2" i="2"/>
  <c r="AR2" i="2"/>
  <c r="AQ2" i="2"/>
  <c r="AP2" i="2"/>
  <c r="AO2" i="2"/>
  <c r="AM2" i="2"/>
  <c r="AL2" i="2"/>
  <c r="AK2" i="2"/>
  <c r="AJ2" i="2"/>
  <c r="AI2" i="2"/>
  <c r="AH2" i="2"/>
  <c r="AG2" i="2"/>
  <c r="AF2" i="2"/>
  <c r="AE2" i="2"/>
  <c r="AC2" i="2"/>
  <c r="AB2" i="2"/>
  <c r="AA2" i="2"/>
  <c r="Z2" i="2"/>
  <c r="Y2" i="2"/>
  <c r="X2" i="2"/>
  <c r="W2" i="2"/>
  <c r="V2" i="2"/>
  <c r="U2" i="2"/>
  <c r="S2" i="2"/>
  <c r="R2" i="2"/>
  <c r="Q2" i="2"/>
  <c r="P2" i="2"/>
  <c r="O2" i="2"/>
  <c r="N2" i="2"/>
  <c r="M2" i="2"/>
  <c r="L2" i="2"/>
  <c r="K2" i="2"/>
  <c r="I2" i="2"/>
  <c r="H2" i="2"/>
  <c r="G2" i="2"/>
  <c r="F2" i="2"/>
  <c r="P7" i="1"/>
  <c r="P9" i="1" s="1"/>
  <c r="P12" i="1" s="1"/>
  <c r="L7" i="1"/>
  <c r="L9" i="1" s="1"/>
  <c r="L12" i="1" s="1"/>
  <c r="H7" i="1"/>
  <c r="H9" i="1" s="1"/>
  <c r="H12" i="1" s="1"/>
  <c r="D7" i="1"/>
  <c r="D9" i="1" s="1"/>
  <c r="D12" i="1" s="1"/>
  <c r="U7" i="2" l="1"/>
  <c r="AO8" i="2"/>
  <c r="G32" i="2"/>
  <c r="L32" i="2"/>
  <c r="P32" i="2"/>
  <c r="U32" i="2"/>
  <c r="Y32" i="2"/>
  <c r="AC32" i="2"/>
  <c r="AH32" i="2"/>
  <c r="AL32" i="2"/>
  <c r="AQ32" i="2"/>
  <c r="AU32" i="2"/>
  <c r="AZ32" i="2"/>
  <c r="BD32" i="2"/>
  <c r="K8" i="2"/>
  <c r="AY8" i="2"/>
  <c r="H32" i="2"/>
  <c r="M32" i="2"/>
  <c r="Q32" i="2"/>
  <c r="V32" i="2"/>
  <c r="Z32" i="2"/>
  <c r="AE32" i="2"/>
  <c r="AI32" i="2"/>
  <c r="AM32" i="2"/>
  <c r="AR32" i="2"/>
  <c r="AV32" i="2"/>
  <c r="BA32" i="2"/>
  <c r="BE32" i="2"/>
  <c r="I32" i="2"/>
  <c r="N32" i="2"/>
  <c r="R32" i="2"/>
  <c r="W32" i="2"/>
  <c r="AA32" i="2"/>
  <c r="AF32" i="2"/>
  <c r="AJ32" i="2"/>
  <c r="AO32" i="2"/>
  <c r="AS32" i="2"/>
  <c r="AW32" i="2"/>
  <c r="BB32" i="2"/>
  <c r="BF32" i="2"/>
  <c r="F32" i="2"/>
  <c r="K32" i="2"/>
  <c r="O32" i="2"/>
  <c r="S32" i="2"/>
  <c r="X32" i="2"/>
  <c r="AB32" i="2"/>
  <c r="AG32" i="2"/>
  <c r="AK32" i="2"/>
  <c r="AP32" i="2"/>
  <c r="AT32" i="2"/>
  <c r="AY32" i="2"/>
  <c r="BC32" i="2"/>
</calcChain>
</file>

<file path=xl/comments1.xml><?xml version="1.0" encoding="utf-8"?>
<comments xmlns="http://schemas.openxmlformats.org/spreadsheetml/2006/main">
  <authors>
    <author>Jimena Perez</author>
  </authors>
  <commentList>
    <comment ref="H3" authorId="0">
      <text>
        <r>
          <rPr>
            <sz val="9"/>
            <color indexed="81"/>
            <rFont val="Tahoma"/>
            <family val="2"/>
          </rPr>
          <t xml:space="preserve">New accounts incorporated to the Suitability Model (Banesto+BNP)
</t>
        </r>
      </text>
    </comment>
  </commentList>
</comments>
</file>

<file path=xl/sharedStrings.xml><?xml version="1.0" encoding="utf-8"?>
<sst xmlns="http://schemas.openxmlformats.org/spreadsheetml/2006/main" count="1397" uniqueCount="632">
  <si>
    <t>CET1</t>
  </si>
  <si>
    <t>Tier 1 (Risk Based) Capital</t>
  </si>
  <si>
    <t>Total Capital</t>
  </si>
  <si>
    <t>Tier 1 Leverage Ratio</t>
  </si>
  <si>
    <t>Capital Component</t>
  </si>
  <si>
    <t>2016-2015</t>
  </si>
  <si>
    <t>Adequately Capitalized</t>
  </si>
  <si>
    <t>Market Funding</t>
  </si>
  <si>
    <t>Op Volatility</t>
  </si>
  <si>
    <t>Post-stress minimum</t>
  </si>
  <si>
    <t>Stress absorption</t>
  </si>
  <si>
    <t>Business-as-usual minimum</t>
  </si>
  <si>
    <t>Strategic capital</t>
  </si>
  <si>
    <t>Management adjustment</t>
  </si>
  <si>
    <t>Planned capital hold</t>
  </si>
  <si>
    <t>BHC Stress Scenario Red Limit</t>
  </si>
  <si>
    <t>NA</t>
  </si>
  <si>
    <t>BSI</t>
  </si>
  <si>
    <t>*2016 data source: BSI Capital Policy, 2016-03-09</t>
  </si>
  <si>
    <t>#hidecolumn</t>
  </si>
  <si>
    <t>#hiderow</t>
  </si>
  <si>
    <t>No Submission</t>
  </si>
  <si>
    <t>2016 CCAR</t>
  </si>
  <si>
    <t>Working Version</t>
  </si>
  <si>
    <t>No Scenario</t>
  </si>
  <si>
    <t>BHC Base - Planned Actions</t>
  </si>
  <si>
    <t>BHC Stress - Alternative Actions</t>
  </si>
  <si>
    <t>FRB Base - Planned Actions</t>
  </si>
  <si>
    <t>FRB Adverse - Planned Actions</t>
  </si>
  <si>
    <t>FRB Severely Adverse - Planned Actions</t>
  </si>
  <si>
    <t>No Measure</t>
  </si>
  <si>
    <t>2015Q1</t>
  </si>
  <si>
    <t>2015Q2</t>
  </si>
  <si>
    <t>2015Q3</t>
  </si>
  <si>
    <t>2015Q4</t>
  </si>
  <si>
    <t>2016Q1</t>
  </si>
  <si>
    <t>2016Q2</t>
  </si>
  <si>
    <t>2016Q3</t>
  </si>
  <si>
    <t>2016Q4</t>
  </si>
  <si>
    <t>2017Q1</t>
  </si>
  <si>
    <t>2017Q2</t>
  </si>
  <si>
    <t>2017Q3</t>
  </si>
  <si>
    <t>2017Q4</t>
  </si>
  <si>
    <t>2018Q1</t>
  </si>
  <si>
    <t>Actuals</t>
  </si>
  <si>
    <t>PQ0</t>
  </si>
  <si>
    <t>PQ1</t>
  </si>
  <si>
    <t>PQ2</t>
  </si>
  <si>
    <t>PQ3</t>
  </si>
  <si>
    <t>PQ4</t>
  </si>
  <si>
    <t>PQ5</t>
  </si>
  <si>
    <t>PQ6</t>
  </si>
  <si>
    <t>PQ7</t>
  </si>
  <si>
    <t>PQ8</t>
  </si>
  <si>
    <t>PQ9</t>
  </si>
  <si>
    <t>MDRM</t>
  </si>
  <si>
    <t>Item</t>
  </si>
  <si>
    <t>Schedule RI-A—Changes in Bank  Equity Capital</t>
  </si>
  <si>
    <t>SK3217 (Bank holding company equity capital - prior quarter)</t>
  </si>
  <si>
    <t>CASK3217</t>
  </si>
  <si>
    <t>1</t>
  </si>
  <si>
    <t>Total bank equity capital most recently reported for the end of previous QUARTER</t>
  </si>
  <si>
    <t>None</t>
  </si>
  <si>
    <t>SKB507 (Effect of changes in accounting principle and other)</t>
  </si>
  <si>
    <t>CASKB507</t>
  </si>
  <si>
    <t>2</t>
  </si>
  <si>
    <t>Effect of changes in accounting principles and corrections of material accounting errors</t>
  </si>
  <si>
    <t>SKB508 (Restated bank holding company equity capital - prior quarter)</t>
  </si>
  <si>
    <t>CASKB508</t>
  </si>
  <si>
    <t>3</t>
  </si>
  <si>
    <t>Balance end of previous QUARTER as restated (sum of items 1 and 2)</t>
  </si>
  <si>
    <t>SK4340 (Net income attributable to the BHC)</t>
  </si>
  <si>
    <t>CASK4340</t>
  </si>
  <si>
    <t>4</t>
  </si>
  <si>
    <t>Net income (loss) attributable to bank</t>
  </si>
  <si>
    <t/>
  </si>
  <si>
    <t>Sale of perpetual preferred stock (excluding treasury stock transactions):</t>
  </si>
  <si>
    <t>SK3577 (Sale of perpetual preferred stock, gross)</t>
  </si>
  <si>
    <t>CASK3577</t>
  </si>
  <si>
    <t>5</t>
  </si>
  <si>
    <t>Sale of perpetual preferred stock, gross</t>
  </si>
  <si>
    <t>SK3578 (Conversion or retirement of perpetual preferred stock)</t>
  </si>
  <si>
    <t>CASK3578</t>
  </si>
  <si>
    <t>6</t>
  </si>
  <si>
    <t>Conversion or retirement of perpetual preferred stock</t>
  </si>
  <si>
    <t>Sale of common stock:</t>
  </si>
  <si>
    <t>SK3579 (Sale of common stock, gross)</t>
  </si>
  <si>
    <t>CASK3579</t>
  </si>
  <si>
    <t>7</t>
  </si>
  <si>
    <t>Sale of common stock, gross</t>
  </si>
  <si>
    <t>SK3580 (Conversion or retirement of common stock)</t>
  </si>
  <si>
    <t>CASK3580</t>
  </si>
  <si>
    <t>8</t>
  </si>
  <si>
    <t>Conversion or retirement of common stock</t>
  </si>
  <si>
    <t>SK4782 (Sale of treasury stock)</t>
  </si>
  <si>
    <t>CASK4782</t>
  </si>
  <si>
    <t>9</t>
  </si>
  <si>
    <t>Sale of treasury stock</t>
  </si>
  <si>
    <t>SK4783 (Purchase of treasury stock)</t>
  </si>
  <si>
    <t>CASK4783</t>
  </si>
  <si>
    <t>10</t>
  </si>
  <si>
    <t>Purchase of treasury stock</t>
  </si>
  <si>
    <t>SK4356 (Changes incident to a business combination)</t>
  </si>
  <si>
    <t>CASK4356</t>
  </si>
  <si>
    <t>11</t>
  </si>
  <si>
    <t>Changes incident to business combinations, net</t>
  </si>
  <si>
    <t>SK4598 (Cash dividends declared on preferred stock)</t>
  </si>
  <si>
    <t>CASK4598</t>
  </si>
  <si>
    <t>12</t>
  </si>
  <si>
    <t>Cash dividends declared on preferred stock</t>
  </si>
  <si>
    <t>SK4460 (Cash dividends declared on common stock)</t>
  </si>
  <si>
    <t>CASK4460</t>
  </si>
  <si>
    <t>13</t>
  </si>
  <si>
    <t>Cash dividends declared on common stock</t>
  </si>
  <si>
    <t>SKB511 (Other comprehensive income)</t>
  </si>
  <si>
    <t>CASKB511</t>
  </si>
  <si>
    <t>14</t>
  </si>
  <si>
    <t>Other comprehensive income</t>
  </si>
  <si>
    <t>SK4591 (Changes due to ESOP)</t>
  </si>
  <si>
    <t>CASK4591</t>
  </si>
  <si>
    <t>15</t>
  </si>
  <si>
    <t>Change in the offsetting debit to the liability for Employee Stock Ownership Plan (ESOP) debt guaranteed by the bank holding company</t>
  </si>
  <si>
    <t>SK3581 (Other adjustments to equity capital)</t>
  </si>
  <si>
    <t>CASK3581</t>
  </si>
  <si>
    <t>16</t>
  </si>
  <si>
    <t>Other adjustments to equity capital (not included above)*</t>
  </si>
  <si>
    <t>SK3210 (Banking holding company equity capital - current quarter)</t>
  </si>
  <si>
    <t>CASK3210</t>
  </si>
  <si>
    <t>17</t>
  </si>
  <si>
    <t>Total bank equity capital end of current period (sum of items 3, 4, 5, 6, 7, 8, 9, 11, 14, 15, 16, less items 10, 12, 13)</t>
  </si>
  <si>
    <t>Common equity tier 1</t>
  </si>
  <si>
    <t>SDP742 (Common stock and surplus)</t>
  </si>
  <si>
    <t>CASDP742</t>
  </si>
  <si>
    <t>43</t>
  </si>
  <si>
    <t>Common stock and related surplus, net of treasury stock and unearned employee stock ownership plan (ESOP) shares</t>
  </si>
  <si>
    <t>Transition</t>
  </si>
  <si>
    <t>SK3247 (Retained earnings)</t>
  </si>
  <si>
    <t>CASK3247</t>
  </si>
  <si>
    <t>44</t>
  </si>
  <si>
    <t>Retained earnings</t>
  </si>
  <si>
    <t>SDB530 (Accumulated other comprehensive income)</t>
  </si>
  <si>
    <t>CASD8530</t>
  </si>
  <si>
    <t>45</t>
  </si>
  <si>
    <t>Accumulated other comprehensive income (AOCI)</t>
  </si>
  <si>
    <t>SDP839 (CET1 minority interest)</t>
  </si>
  <si>
    <t>CASDP839</t>
  </si>
  <si>
    <t>46</t>
  </si>
  <si>
    <t>Common equity tier 1 minority interest includable in common equity tier 1 capital</t>
  </si>
  <si>
    <t>SDP840 (Common equity tier 1 before adjustments and deductions)</t>
  </si>
  <si>
    <t>CASDP840</t>
  </si>
  <si>
    <t>47</t>
  </si>
  <si>
    <t>Common equity tier 1 before adjustments and deductions (sum of items 43 through 46); where applicable, report all line items reflective of transition provisions</t>
  </si>
  <si>
    <t>Common equity tier 1 capital: adjustments and deductions</t>
  </si>
  <si>
    <t>SDP841 (Goodwill net of DTLs)</t>
  </si>
  <si>
    <t>CASDP841</t>
  </si>
  <si>
    <t>48</t>
  </si>
  <si>
    <t>Goodwill net of associated deferred tax liabilities (DTLs)</t>
  </si>
  <si>
    <t>SDP842 (Intangible assets, net of DTLs)</t>
  </si>
  <si>
    <t>CASDP842</t>
  </si>
  <si>
    <t>49</t>
  </si>
  <si>
    <t>Intangible assets (other than goodwill and mortgage servicing assets (MSAs)), net of associated DTLs</t>
  </si>
  <si>
    <t>SDP843 (DTAs that arise from net operating loss and tax credit carryforwards)</t>
  </si>
  <si>
    <t>CASDP843</t>
  </si>
  <si>
    <t>50</t>
  </si>
  <si>
    <t>Deferred tax assets (DTAs) that arise from net operating loss and tax credit carryforwards, net of any related valuation allowances and net of DTLs</t>
  </si>
  <si>
    <t>If Item 42 is “1” for “Yes”, complete items 51 through 55 only for AOCI related adjustments.</t>
  </si>
  <si>
    <t>SDP844 (AOCI adj: Net unrealized gains (losses) on AFS securities)</t>
  </si>
  <si>
    <t>CASDP844</t>
  </si>
  <si>
    <t>51</t>
  </si>
  <si>
    <t>AOCI related adjustments: Net unrealized gains (losses) on available-for-sale securities (if a gain, report as a positive value; if a loss, report as a negative value)</t>
  </si>
  <si>
    <t>SDP845 (AOCI adj: Net unrealized loss on equity securities)</t>
  </si>
  <si>
    <t>CASDP845</t>
  </si>
  <si>
    <t>52</t>
  </si>
  <si>
    <t>AOCI related adjustments: Net unrealized loss on available-for-sale preferred stock classified as an equity security under GAAP and available-for-sale equity exposures (report loss as a positive value)</t>
  </si>
  <si>
    <t>SDP846 (AOCI adj: Accumulated net gains (losses) on cash flow hedges)</t>
  </si>
  <si>
    <t>CASDP846</t>
  </si>
  <si>
    <t>53</t>
  </si>
  <si>
    <t>AOCI related adjustments: Accumulated net gains (losses) on cash flow hedges (if a gain, report as a positive value; if a loss, report as a negative value)</t>
  </si>
  <si>
    <t>SDP847 (AOCI adj: Amounts recorded in AOCI attributed to defined benefit retirement plans)</t>
  </si>
  <si>
    <t>CASDP847</t>
  </si>
  <si>
    <t>54</t>
  </si>
  <si>
    <t>AOCI related adjustments: Amounts recorded in AOCI attributed to defined benefit postretirement plans resulting from the initial and subsequent application of the relevant GAAP standards that pertain to such plans  (if a gain, report as a positive value; if a loss, report as a negative value)</t>
  </si>
  <si>
    <t>SDP848 (AOCI adj: Net unrealized gains (losses) on HTM securities included in AOCI)</t>
  </si>
  <si>
    <t>CASDP848</t>
  </si>
  <si>
    <t>55</t>
  </si>
  <si>
    <t>AOCI related adjustments: Net unrealized gains (losses) on held-to-maturity securities that are included in AOCI (if a gain, report as a positive value; if a loss, report as a negative value)</t>
  </si>
  <si>
    <t>If Item 42 is “0” for “No”, complete item 56 only for AOCI related adjustments.</t>
  </si>
  <si>
    <t>SDP849 (AOCI adj: Accumulated net gain gain (loss) on cash flow hedges included in AOCI related to hedges of not recognized at fair value on the balance sheet)</t>
  </si>
  <si>
    <t>CASDP849</t>
  </si>
  <si>
    <t>56</t>
  </si>
  <si>
    <t>AOCI related adjustments: Accumulated net gain (loss) on cash flow hedges included in AOCI, net of applicable tax effects, that relate to the hedging of items that are not recognized at fair value on the balance sheet (if a gain, report as a positive value; if a loss, report as a negative value)</t>
  </si>
  <si>
    <t>SDQ258 (Other deductions:  Unrealized net gain (loss) due to change in fair value of liabilities due to change in own credit risk)</t>
  </si>
  <si>
    <t>CASDQ258</t>
  </si>
  <si>
    <t>57</t>
  </si>
  <si>
    <t>Other deductions from (additions to) common equity tier capital 1 before threshold-based deductions: Unrealized net gain (loss) related to changes in the fair value of liabilities that are due to changes in own credit risk (if a gain, report as a positive value; if a loss, report as a negative value)</t>
  </si>
  <si>
    <t>SDP850 (Other deductions: all other)</t>
  </si>
  <si>
    <t>CASDP850</t>
  </si>
  <si>
    <t>58</t>
  </si>
  <si>
    <t xml:space="preserve"> All other deductions from (additions to) common equity tier 1 capital before threshold-based deductions</t>
  </si>
  <si>
    <t>SDP851 (Non-sign investments in capital of unconsolidated financial institutions that exceed 10%)</t>
  </si>
  <si>
    <t>CASDP851</t>
  </si>
  <si>
    <t>59</t>
  </si>
  <si>
    <t>Non-significant investments in the capital of unconsolidated financial institutions in the form of common stock that exceed the 10 percent threshold for non-significant investments</t>
  </si>
  <si>
    <t>SDP852 (Subtotal)</t>
  </si>
  <si>
    <t>CASDP852</t>
  </si>
  <si>
    <t>60</t>
  </si>
  <si>
    <t>Subtotal (item 47 minus items 48 through 59)</t>
  </si>
  <si>
    <t>SDP853 (Sig investments in common stock of unconsolidated financial institutions in excess of 10%)</t>
  </si>
  <si>
    <t>CASKP853</t>
  </si>
  <si>
    <t>61</t>
  </si>
  <si>
    <t>Significant investments in the capital of unconsolidated financial institutions in the form of common stock, net of associated DTLs, that exceed the 10 percent common equity tier 1 capital deduction threshold (item 92)</t>
  </si>
  <si>
    <t>SDP854 (MSAs, net that exceed 10%)</t>
  </si>
  <si>
    <t>CASKP854</t>
  </si>
  <si>
    <t>62</t>
  </si>
  <si>
    <t>MSAs, net of associated DTLs, that exceed the 10 percent common equity tier 1 capital deduction threshold (item 97)</t>
  </si>
  <si>
    <t>SDP855 (DTAs arising from temporary differences, net that exceed 10%)</t>
  </si>
  <si>
    <t>CASKP855</t>
  </si>
  <si>
    <t>63</t>
  </si>
  <si>
    <t>DTAs arising from temporary differences that could not be realized through net operating loss carrybacks, net of related valuation allowances and net of DTLs, that exceed the 10 percent common equity tier 1 capital deduction threshold (item 100)</t>
  </si>
  <si>
    <t>CASKP856</t>
  </si>
  <si>
    <t>64</t>
  </si>
  <si>
    <t>Amount of significant investments in the capital of unconsolidated financial institutions in the form of common stock; MSAs, net of associated DTLs; and DTAs arising from temporary differences that could not be realized through net operating loss carrybacks, net of related valuation allowances and net of DTLs; that exceeds the 15 percent common equity tier 1 capital deduction threshold (item 105)</t>
  </si>
  <si>
    <t>SDP857 (Deductions to CET due to insufficient AT1)</t>
  </si>
  <si>
    <t>CASDP857</t>
  </si>
  <si>
    <t>65</t>
  </si>
  <si>
    <t>Deductions applied to common equity tier 1 capital due to insufficient amount of additional tier 1 capital and tier 2 capital to cover deductions</t>
  </si>
  <si>
    <t>SDP858 (Total adjustments and deductions for common equity tier 1)</t>
  </si>
  <si>
    <t>CASDP858</t>
  </si>
  <si>
    <t>66</t>
  </si>
  <si>
    <t>Total adjustments and deductions for common equity tier 1 capital (sum of items 61 through 65)</t>
  </si>
  <si>
    <t>SDP859 (Common equity tier 1 capital)</t>
  </si>
  <si>
    <t>CASDP859</t>
  </si>
  <si>
    <t>67</t>
  </si>
  <si>
    <t>Common equity tier 1 capital</t>
  </si>
  <si>
    <t>Additional tier 1 capital</t>
  </si>
  <si>
    <t>SDP860 (Additional tier 1 capital instruments)</t>
  </si>
  <si>
    <t>CASDP860</t>
  </si>
  <si>
    <t>68</t>
  </si>
  <si>
    <t>Additional tier 1 capital instruments plus related surplus</t>
  </si>
  <si>
    <t>SDP861 (Non-qualifying capital instruments subject to phase out of tier 1)</t>
  </si>
  <si>
    <t>CASDP861</t>
  </si>
  <si>
    <t>69</t>
  </si>
  <si>
    <t>Non-qualifying capital instruments subject to phase out from additional tier 1 capital</t>
  </si>
  <si>
    <t>SDP862 (Tier 1 minority interest)</t>
  </si>
  <si>
    <t>CASDP862</t>
  </si>
  <si>
    <t>70</t>
  </si>
  <si>
    <t>Tier 1 minority interest not included in common equity tier 1 capital</t>
  </si>
  <si>
    <t>SDP863 (Additional tier 1 capital before deductions)</t>
  </si>
  <si>
    <t>CASDP863</t>
  </si>
  <si>
    <t>71</t>
  </si>
  <si>
    <t>Additional tier 1 capital before deductions</t>
  </si>
  <si>
    <t>SDP864 (Additional tier 1 capital deductions)</t>
  </si>
  <si>
    <t>CASDP864</t>
  </si>
  <si>
    <t>72</t>
  </si>
  <si>
    <t>Additional tier 1 capital deductions</t>
  </si>
  <si>
    <t>SDP865 (Additional tier 1 capital)</t>
  </si>
  <si>
    <t>CASDP865</t>
  </si>
  <si>
    <t>73</t>
  </si>
  <si>
    <t>Tier 1 capital</t>
  </si>
  <si>
    <t>SD8274 (Tier 1 capital)</t>
  </si>
  <si>
    <t>CASD8274</t>
  </si>
  <si>
    <t>74</t>
  </si>
  <si>
    <t>Tier 1 capital (sum of items 67 and 73)</t>
  </si>
  <si>
    <t>Tier 2 capital</t>
  </si>
  <si>
    <t>SDP866 (Tier 2 capital instruments plus related surplus)</t>
  </si>
  <si>
    <t>CASDP866</t>
  </si>
  <si>
    <t>75</t>
  </si>
  <si>
    <t>Tier 2 capital instruments plus related surplus</t>
  </si>
  <si>
    <t>SDP867 (Non-qualifying capital instruments subject to phase out from tier 2)</t>
  </si>
  <si>
    <t>CASDP867</t>
  </si>
  <si>
    <t>76</t>
  </si>
  <si>
    <t>Non-qualifying capital instruments subject to phase out from tier 2 capital</t>
  </si>
  <si>
    <t>SDP868 (Total capital minority interest)</t>
  </si>
  <si>
    <t>CASDP868</t>
  </si>
  <si>
    <t>77</t>
  </si>
  <si>
    <t>Total capital minority interest that is not included in tier 1 capital</t>
  </si>
  <si>
    <t>SD5310 (Allowance for loan and lease losses includable in tier 2 capital)</t>
  </si>
  <si>
    <t>CASD5310</t>
  </si>
  <si>
    <t>78</t>
  </si>
  <si>
    <t>Allowance for loan and lease losses includable in tier 2 capital</t>
  </si>
  <si>
    <t>CASE5310</t>
  </si>
  <si>
    <t>79</t>
  </si>
  <si>
    <t>(Advanced approaches that exit parallel run only): eligible credit reserves includable in tier 2 capital</t>
  </si>
  <si>
    <t>SDQ257 (Unrealized gains on AFS equities)</t>
  </si>
  <si>
    <t>CASDQ257</t>
  </si>
  <si>
    <t>80</t>
  </si>
  <si>
    <t>Unrealized gains on available-for-sale preferred stock classified as an equity security under GAAP and available-for-sale equity exposures includable in tier 2 capital</t>
  </si>
  <si>
    <t>SDP870 (Tier 2 capital before deductions)</t>
  </si>
  <si>
    <t>CASDP870</t>
  </si>
  <si>
    <t>81</t>
  </si>
  <si>
    <t>Tier 2 capital before deductions</t>
  </si>
  <si>
    <t>CASEP870</t>
  </si>
  <si>
    <t>82</t>
  </si>
  <si>
    <t>(Advanced approaches that exit parallel run only): Tier 2 capital before deductions, reflective of transition procedures</t>
  </si>
  <si>
    <t>SDP872 (Tier 2 capital deductions)</t>
  </si>
  <si>
    <t>CASDP872</t>
  </si>
  <si>
    <t>83</t>
  </si>
  <si>
    <t>Tier 2 capital deductions</t>
  </si>
  <si>
    <t>SD5311 (Tier 2 capital)</t>
  </si>
  <si>
    <t>CASD5311</t>
  </si>
  <si>
    <t>84</t>
  </si>
  <si>
    <t>CASE5311</t>
  </si>
  <si>
    <t>85</t>
  </si>
  <si>
    <t>(Advanced approaches that exit parallel run only): Tier 2 capital, reflective of transition procedures</t>
  </si>
  <si>
    <t>Total capital</t>
  </si>
  <si>
    <t>SD3792 (Total capital)</t>
  </si>
  <si>
    <t>CASD3792</t>
  </si>
  <si>
    <t>86</t>
  </si>
  <si>
    <t>Total capital (sum of items 74 and 84)</t>
  </si>
  <si>
    <t>CASE3792</t>
  </si>
  <si>
    <t>87</t>
  </si>
  <si>
    <t>(Advanced approaches that exit parallel run only): Total capital(sum of items 74 and 85)</t>
  </si>
  <si>
    <t>10%/15% Threshold Deductions Calculations</t>
  </si>
  <si>
    <t>Significant investments in the capital of unconsolidated financial institutions in the form of common stock, net of associated DTLs</t>
  </si>
  <si>
    <t>SDQ259 (Gross significant investments in the capital of unconsolidated financial institutions)</t>
  </si>
  <si>
    <t>CASDQ259</t>
  </si>
  <si>
    <t>88</t>
  </si>
  <si>
    <t>Gross significant investments in the capital of unconsolidated financial institutions in the form of common stock</t>
  </si>
  <si>
    <t>SDQ260 (Permitted offsetting short positions in relation to the specific gross holdings included above)</t>
  </si>
  <si>
    <t>CASDQ260</t>
  </si>
  <si>
    <t>89</t>
  </si>
  <si>
    <t>Permitted offsetting short positions in relation to the specific gross holdings included above</t>
  </si>
  <si>
    <t>SDQ261 (Significant investments in financials, net)</t>
  </si>
  <si>
    <t>CASDQ261</t>
  </si>
  <si>
    <t>90</t>
  </si>
  <si>
    <t>Significant investments in the capital of unconsolidated financial institutions in the form of common stock net of short positions  (greater of item 88 minus 89 or zero)</t>
  </si>
  <si>
    <t>SDQ262 (10% of common equity tier 1 deduction threshold)</t>
  </si>
  <si>
    <t>CASDQ262</t>
  </si>
  <si>
    <t>91</t>
  </si>
  <si>
    <t>10 percent common equity tier 1 deduction threshold (10 percent of item 60)</t>
  </si>
  <si>
    <t>CASDP853</t>
  </si>
  <si>
    <t>92</t>
  </si>
  <si>
    <t>Amount to be deducted from common equity tier 1 due to 10 percent deduction threshold (greater of item 90 minus item 91 or zero)</t>
  </si>
  <si>
    <t>MSAs, net of associated DTLs</t>
  </si>
  <si>
    <t>SDQ263 (Total MSAs)</t>
  </si>
  <si>
    <t>CASDQ263</t>
  </si>
  <si>
    <t>93</t>
  </si>
  <si>
    <t>Total mortgage servicing assets classified as intangible</t>
  </si>
  <si>
    <t>SDQ264 (DTLs associated with MSAs)</t>
  </si>
  <si>
    <t>CASDQ264</t>
  </si>
  <si>
    <t>94</t>
  </si>
  <si>
    <t>Associated deferred tax liabilities which would be extinguished if the intangible becomes impaired or derecognized under the relevant accounting standards</t>
  </si>
  <si>
    <t>SDQ265 (MSAs, net of DTLs)</t>
  </si>
  <si>
    <t>CASDQ265</t>
  </si>
  <si>
    <t>95</t>
  </si>
  <si>
    <t>Mortgage servicing assets net of related deferred tax liabilities (item 93 minus item 94)</t>
  </si>
  <si>
    <t>96</t>
  </si>
  <si>
    <t>CASDP854</t>
  </si>
  <si>
    <t>97</t>
  </si>
  <si>
    <t>Amount to be deducted from common equity tier 1 due to 10 percent deduction threshold (greater of item 95 minus item 96 or zero)</t>
  </si>
  <si>
    <t>DTAs arising from temporary differences that could not be realized through net operating loss carrybacks, net of related valuation allowances and net of DTLs</t>
  </si>
  <si>
    <t>SDQ296 (DTAs arising from temporary differences, net of DTLs)</t>
  </si>
  <si>
    <t>CASDQ296</t>
  </si>
  <si>
    <t>98</t>
  </si>
  <si>
    <t>99</t>
  </si>
  <si>
    <t>CASDP855</t>
  </si>
  <si>
    <t>100</t>
  </si>
  <si>
    <t>Amount to be deducted from common equity tier 1 due to 10 percent deduction threshold (greater of item 98 minus item 99 or zero)</t>
  </si>
  <si>
    <t>Aggregate of items subject to the 15% limit (significant investments, mortgage servicing assets and deferred tax assets arising from temporary differences)</t>
  </si>
  <si>
    <t>SDQ266 (SDQ266)</t>
  </si>
  <si>
    <t>CASDQ266</t>
  </si>
  <si>
    <t>101</t>
  </si>
  <si>
    <t>Sum of items 90, 95, and 98</t>
  </si>
  <si>
    <t>SDQ267 (SDQ267)</t>
  </si>
  <si>
    <t>CASDQ267</t>
  </si>
  <si>
    <t>102</t>
  </si>
  <si>
    <t>15 percent common equity tier 1 deduction threshold (15 percent of item 60)</t>
  </si>
  <si>
    <t>SDQ268 (Subtotal)</t>
  </si>
  <si>
    <t>CASDQ268</t>
  </si>
  <si>
    <t>103</t>
  </si>
  <si>
    <t>Sum of items 92, 97, and 100</t>
  </si>
  <si>
    <t>SDQ269 (SDQ269)</t>
  </si>
  <si>
    <t>CASDQ269</t>
  </si>
  <si>
    <t>104</t>
  </si>
  <si>
    <t>Item 101 minus item 103</t>
  </si>
  <si>
    <t>SDQ270 (Aggregate threshold deductions in excess of 15%)</t>
  </si>
  <si>
    <t>CASDQ270</t>
  </si>
  <si>
    <t>105</t>
  </si>
  <si>
    <t>Amount to be deducted from common equity tier 1 due to 15 percent deduction threshold, prior transition provision (greater of item 104 minus item 102 or zero)</t>
  </si>
  <si>
    <t>Total Assets for the Leverage Ratio</t>
  </si>
  <si>
    <t>SK3368 (Average total consolidated assets)</t>
  </si>
  <si>
    <t>CASK3368</t>
  </si>
  <si>
    <t>106</t>
  </si>
  <si>
    <t>Average total consolidated assets</t>
  </si>
  <si>
    <t>SDP875 (Deductions from CET1 and AT1)</t>
  </si>
  <si>
    <t>CASDP875</t>
  </si>
  <si>
    <t>107</t>
  </si>
  <si>
    <t>Deductions from common equity tier 1 capital and additional tier 1 capital</t>
  </si>
  <si>
    <t>SDB596 (Other deductions)</t>
  </si>
  <si>
    <t>CASDB596</t>
  </si>
  <si>
    <t>108</t>
  </si>
  <si>
    <t>Other deductions from (additions to) assets for leverage ratio purposes</t>
  </si>
  <si>
    <t>SDA224 (Total assets for the leverage ratio)</t>
  </si>
  <si>
    <t>CASDA224</t>
  </si>
  <si>
    <t>109</t>
  </si>
  <si>
    <t>Total assets for the leverage ratio (item 106 minus items 107 and 108)</t>
  </si>
  <si>
    <t>REGULATORY CAPITAL AND RATIOS</t>
  </si>
  <si>
    <t>111</t>
  </si>
  <si>
    <t>Common equity tier 1 (item 67)</t>
  </si>
  <si>
    <t>113</t>
  </si>
  <si>
    <t>Tier 1 capital per revised regulatory capital rule (item 74)</t>
  </si>
  <si>
    <t>115</t>
  </si>
  <si>
    <t>Total capital per revised regulatory capital rule (item 86)</t>
  </si>
  <si>
    <t>SE3792 (AA-Total capital)</t>
  </si>
  <si>
    <t>116</t>
  </si>
  <si>
    <t>(Advanced approaches that exit parallel run only): Total capital per revised regulatory capital rule (item 87)</t>
  </si>
  <si>
    <t>SDA223 (Total risk-weighted assets)</t>
  </si>
  <si>
    <t>CASDA223</t>
  </si>
  <si>
    <t>118</t>
  </si>
  <si>
    <t>Total risk-weighted assets using standardized approach</t>
  </si>
  <si>
    <t>SEA223 (AA-total RWA)</t>
  </si>
  <si>
    <t>CASEA223</t>
  </si>
  <si>
    <t>119</t>
  </si>
  <si>
    <t>(Advanced approaches  that exit parallel run only): total risk-weighted assets using advanced approaches rules</t>
  </si>
  <si>
    <t>SKA224 (Total assets for the leverage ratio (revised capital rule))</t>
  </si>
  <si>
    <t>CASKA224</t>
  </si>
  <si>
    <t>120</t>
  </si>
  <si>
    <t>Total assets for the leverage ratio per revised regulatory capital rule(item 109)</t>
  </si>
  <si>
    <t>SDP793 (Common equity tier 1 capital ratio)</t>
  </si>
  <si>
    <t>CASDP793</t>
  </si>
  <si>
    <t>122</t>
  </si>
  <si>
    <t>Common equity tier 1 ratio (%)</t>
  </si>
  <si>
    <t>SEP793 (AA-CET1 ratio)</t>
  </si>
  <si>
    <t>CASEP793</t>
  </si>
  <si>
    <t>123</t>
  </si>
  <si>
    <t xml:space="preserve">Common equity tier 1 ratio (%)(Advanced approaches that exit parallel run only) </t>
  </si>
  <si>
    <t>SD7206 (Tier 1 capital ratio)</t>
  </si>
  <si>
    <t>CASD7206</t>
  </si>
  <si>
    <t>124</t>
  </si>
  <si>
    <t>Tier 1 capital ratio (%)</t>
  </si>
  <si>
    <t>SE7206 (AA-Tier 1 capital ratio)</t>
  </si>
  <si>
    <t>CASE7206</t>
  </si>
  <si>
    <t>125</t>
  </si>
  <si>
    <t xml:space="preserve"> Tier 1 capital ratio (%)(Advanced approaches  that exit parallel run only)</t>
  </si>
  <si>
    <t>SD7205 (Total capital ratio)</t>
  </si>
  <si>
    <t>CASD7205</t>
  </si>
  <si>
    <t>126</t>
  </si>
  <si>
    <t>Total capital ratio (%) (item 114 or 115 divided by item 117 or 118)</t>
  </si>
  <si>
    <t>SE7205 (AA-Total capital ratio)</t>
  </si>
  <si>
    <t>CASE7205</t>
  </si>
  <si>
    <t>127</t>
  </si>
  <si>
    <t xml:space="preserve"> Total capital ratio (%)(Advanced approaches that exit parallel run only)</t>
  </si>
  <si>
    <t>SD7204 (Tier 1 leverage ratio)</t>
  </si>
  <si>
    <t>CASD7204</t>
  </si>
  <si>
    <t>128</t>
  </si>
  <si>
    <t xml:space="preserve">Tier 1 leverage ratio (%) </t>
  </si>
  <si>
    <t>BANCO SANTANDER INTERNATIONAL</t>
  </si>
  <si>
    <t>REG R CHIEFLY COMPENSATED TEST</t>
  </si>
  <si>
    <t>FOR YEARS  2014 &amp; 2015</t>
  </si>
  <si>
    <t>Refer to income from Aff in Recon to Reg R Calc</t>
  </si>
  <si>
    <t>For Comparative Purposes (Accounting only)</t>
  </si>
  <si>
    <t>w/o Affiliates</t>
  </si>
  <si>
    <t>Transactional Fees</t>
  </si>
  <si>
    <t>Compra Venta No Reg S *</t>
  </si>
  <si>
    <t xml:space="preserve">Compra Venta Reg S </t>
  </si>
  <si>
    <t>Less: Compra-Venta Attributed to Custody Accounts</t>
  </si>
  <si>
    <t>Distribution Fee</t>
  </si>
  <si>
    <t>Fiduciary Deposit Fee</t>
  </si>
  <si>
    <t>Other Fiduciary Activities</t>
  </si>
  <si>
    <t>Non-Discretionary Investment Account Fees</t>
  </si>
  <si>
    <t>Management Fees</t>
  </si>
  <si>
    <t>Advisory Fees</t>
  </si>
  <si>
    <t>Revenues Attributed to Custody Accounts (A)</t>
  </si>
  <si>
    <t>Trailer Fees</t>
  </si>
  <si>
    <t xml:space="preserve">Income from Fiduciary Activities </t>
  </si>
  <si>
    <t>Exemptions/Exceptions</t>
  </si>
  <si>
    <t xml:space="preserve">   REG S</t>
  </si>
  <si>
    <t xml:space="preserve">   12(b)(1)</t>
  </si>
  <si>
    <t>Income from Fiduciary Activities after Exemptions</t>
  </si>
  <si>
    <t>Good Compensation</t>
  </si>
  <si>
    <t>Total Compensation</t>
  </si>
  <si>
    <t>% of Good Compensation to Total Compensation</t>
  </si>
  <si>
    <t>Average over 2 year period</t>
  </si>
  <si>
    <t>(A) $18k not picked up in Call Report</t>
  </si>
  <si>
    <t>Regulation R implements certain of the broker exceptions for a bank from the definition of the term “broker”.  Specifically, Regulation R implements the bank broker dealer exceptions relating to, among others, trust, fiduciary, custody and safekeeping activities.  Generally, a Bank, under certain conditions, may effect securities transactions in a trustee or fiduciary capacity without being registered as a broker.  These exceptions provide that a bank must be “chiefly compensated” for effecting securities transactions for trust and fiduciary accounts by certain types of fees, which are defined as “relationship compensation”,  and the aggregate relationship-total compensation percentage for its trust and fiduciary business is at least 70 percent of the total compensation for all securities activities (“bank wide basis”) on a two year average.  BSI conducts securities activities based on the exceptions provided by Regulation R, including the monitoring of the level of the “chiefly compensated” test to ensure that it remains above the 70 percent threshold of the exception.</t>
  </si>
  <si>
    <r>
      <t>2)</t>
    </r>
    <r>
      <rPr>
        <sz val="7"/>
        <color rgb="FF1F497D"/>
        <rFont val="Times New Roman"/>
        <family val="1"/>
      </rPr>
      <t xml:space="preserve">      </t>
    </r>
    <r>
      <rPr>
        <sz val="11"/>
        <color rgb="FF1F497D"/>
        <rFont val="Calibri"/>
        <family val="2"/>
      </rPr>
      <t>Rationale for the new Fiduciary Risk metric (</t>
    </r>
    <r>
      <rPr>
        <b/>
        <sz val="11"/>
        <color rgb="FF1F497D"/>
        <rFont val="Calibri"/>
        <family val="2"/>
      </rPr>
      <t>Regulation R Bank-wide ”chiefly compensated” test</t>
    </r>
    <r>
      <rPr>
        <sz val="11"/>
        <color rgb="FF1F497D"/>
        <rFont val="Calibri"/>
        <family val="2"/>
      </rPr>
      <t>) below:</t>
    </r>
  </si>
  <si>
    <r>
      <t>1)</t>
    </r>
    <r>
      <rPr>
        <sz val="7"/>
        <color rgb="FF1F497D"/>
        <rFont val="Times New Roman"/>
        <family val="1"/>
      </rPr>
      <t xml:space="preserve">      </t>
    </r>
    <r>
      <rPr>
        <sz val="11"/>
        <color rgb="FF1F497D"/>
        <rFont val="Calibri"/>
        <family val="2"/>
      </rPr>
      <t xml:space="preserve">Triggers and Limits for Compliance and Fiduciary risk adjusted and </t>
    </r>
  </si>
  <si>
    <r>
      <t>Subject:</t>
    </r>
    <r>
      <rPr>
        <sz val="10"/>
        <rFont val="Tahoma"/>
        <family val="2"/>
      </rPr>
      <t xml:space="preserve"> RE: Outstanding BSI RAS items</t>
    </r>
  </si>
  <si>
    <r>
      <t>Sent:</t>
    </r>
    <r>
      <rPr>
        <sz val="10"/>
        <rFont val="Tahoma"/>
        <family val="2"/>
      </rPr>
      <t xml:space="preserve"> Wednesday, June 01, 2016 3:54 PM</t>
    </r>
  </si>
  <si>
    <r>
      <t>From:</t>
    </r>
    <r>
      <rPr>
        <sz val="10"/>
        <rFont val="Tahoma"/>
        <family val="2"/>
      </rPr>
      <t xml:space="preserve"> Jose Etchegoyen</t>
    </r>
  </si>
  <si>
    <t>Calculation&gt;&gt;</t>
  </si>
  <si>
    <t>Description &gt;&gt;</t>
  </si>
  <si>
    <t>Amount by date of occurrence</t>
  </si>
  <si>
    <t>Count by date of occurrence</t>
  </si>
  <si>
    <t>Series</t>
  </si>
  <si>
    <t>Sum</t>
  </si>
  <si>
    <t>Count</t>
  </si>
  <si>
    <t>Month</t>
  </si>
  <si>
    <t>Date</t>
  </si>
  <si>
    <t>2014-2015</t>
  </si>
  <si>
    <t>2015-2016</t>
  </si>
  <si>
    <t>May.</t>
  </si>
  <si>
    <t>Jun.</t>
  </si>
  <si>
    <t>Jul.</t>
  </si>
  <si>
    <t>Aug.</t>
  </si>
  <si>
    <t>Sep.</t>
  </si>
  <si>
    <t>Oct.</t>
  </si>
  <si>
    <t>Nov.</t>
  </si>
  <si>
    <t>Dec.</t>
  </si>
  <si>
    <t>Jan.</t>
  </si>
  <si>
    <t>Feb.</t>
  </si>
  <si>
    <t>Mar.</t>
  </si>
  <si>
    <t>Apr.</t>
  </si>
  <si>
    <t>Dec 2015 Tier 1 Leverage ratio</t>
  </si>
  <si>
    <t>This information is sent every month to SHUSA Risk Reporting (Paula Coutinho’s team):</t>
  </si>
  <si>
    <t>METRIC</t>
  </si>
  <si>
    <t>FRECUENCY</t>
  </si>
  <si>
    <t>Risk Weighted Assets</t>
  </si>
  <si>
    <t>MONTHLY</t>
  </si>
  <si>
    <t xml:space="preserve">   1,087,758 </t>
  </si>
  <si>
    <t>CET1 Ratio (%)</t>
  </si>
  <si>
    <t>LEVERAGE RATIO</t>
  </si>
  <si>
    <t xml:space="preserve">	Individual &amp; Top 10 exposure details (from ERMC slide pack)</t>
  </si>
  <si>
    <t xml:space="preserve">Gross Op Risk loss / Gross Margin </t>
  </si>
  <si>
    <t>Month / Year</t>
  </si>
  <si>
    <t xml:space="preserve">Gross Losses </t>
  </si>
  <si>
    <t>(US 000)</t>
  </si>
  <si>
    <t xml:space="preserve">Gross Margin </t>
  </si>
  <si>
    <t>%</t>
  </si>
  <si>
    <t xml:space="preserve">	Historical data for Total Customer Complaints received </t>
  </si>
  <si>
    <t xml:space="preserve">Rationale: The Bank has minimum acceptable standards for the identification, response, tracking and reporting of client complaints.  Management is required to respond to complaints in a manner that provides customers with prompt and effective resolutions.  Anything else exposes the Bank to reputational or regulatory risk.  </t>
  </si>
  <si>
    <t>We transformed it to Total Customer Complaints received since it is more comprehensive. I am adding both:</t>
  </si>
  <si>
    <r>
      <t>                       </t>
    </r>
    <r>
      <rPr>
        <b/>
        <sz val="12"/>
        <color theme="1"/>
        <rFont val="Times New Roman"/>
        <family val="1"/>
      </rPr>
      <t>YEAR                    TOTAL NUMBER OF COMPLAINTS</t>
    </r>
  </si>
  <si>
    <t>                        2010                                            9</t>
  </si>
  <si>
    <t>2011                                            4</t>
  </si>
  <si>
    <t>2012                                          14</t>
  </si>
  <si>
    <t>2013                                          10</t>
  </si>
  <si>
    <t>2014                                          11</t>
  </si>
  <si>
    <t>                        2015                                          17</t>
  </si>
  <si>
    <t>                        2016                                          10     (January through today)</t>
  </si>
  <si>
    <t>YEAR                    TOTAL NUMBER OF COMPLAINTS FROM REGULATORS</t>
  </si>
  <si>
    <t>                        2010                                            0</t>
  </si>
  <si>
    <t>2011                                            0</t>
  </si>
  <si>
    <t>2012                                            2</t>
  </si>
  <si>
    <t>2013                                            0</t>
  </si>
  <si>
    <t>2014                                            1</t>
  </si>
  <si>
    <t>                        2015                                            1</t>
  </si>
  <si>
    <t>                        2016                                            0     (January through today)</t>
  </si>
  <si>
    <t>Historical data for Discretionary Mandates: Aging of Excesses</t>
  </si>
  <si>
    <t>Discretionary Mandates: Aging of Excesses</t>
  </si>
  <si>
    <t>&lt;60 days</t>
  </si>
  <si>
    <t>60 days</t>
  </si>
  <si>
    <r>
      <t> </t>
    </r>
    <r>
      <rPr>
        <b/>
        <u/>
        <sz val="12"/>
        <color theme="1"/>
        <rFont val="Times New Roman"/>
        <family val="1"/>
      </rPr>
      <t>Past Due Regulatory Monitoring CAPs</t>
    </r>
  </si>
  <si>
    <t>Management is ultimately responsible for owning and understanding the compliance risk and associated controls within their business.  This includes identifying and understanding the requirements for their specific business.  As such, Management is response for performing and facilitating compliance testing to ensure regulatory compliance.  Further, Management is responsible for developing corrective action plans that identify the root cause of a given issue and enhance or develop new controls to mitigate the level of risk.</t>
  </si>
  <si>
    <t xml:space="preserve">Therefore, identification and escalation of corrective action plan which are past due places Management at risk of increasing their regulatory risk. </t>
  </si>
  <si>
    <t>We do not have any past due monitoring CAPs.  We implemented the CAPs this year.</t>
  </si>
  <si>
    <t>Repeat violations of Code of Conduct and Ethics</t>
  </si>
  <si>
    <t>The Bank’s Code of Conduct and Ethics policy outlines the principles of honesty, credibility, and trust that all employees, officers and directors are to follow to align with the core values established by the Group.  Therefore, each staff members should reflect a professional and personal conduct in order to ensure that the reputation of the Group abroad and in the U.S. remains intact and the customers are provided with world class service. Repeat violations of the Code of Conduct and Ethics increases the reputational risk and possibly regulatory risk of the Bank and the Group.</t>
  </si>
  <si>
    <t>High Risk Politically Exposed Persons % of Total Customers</t>
  </si>
  <si>
    <t>As introduced above, knowing a customer is the most critical component of an effective Compliance Program.  In this regard, BSI will measure the percentage of higher risk Politically Exposed Persons (High Risk PEP) clients over its total client base.  The measure will be calculated by using the total number of higher risk PEP, as defined and coded in the bank’s core banking system and dividing by the total number of clients.</t>
  </si>
  <si>
    <t>Clients are assigned a risk rating during the client onboarding process. The risk rating is assigned by the system based on the weights assigned to 11 “know your customer” fields in the core system.  Given the nature of the client base, the rating system considers two categories, medium and high risk clients.</t>
  </si>
  <si>
    <t>Higher Risk PEP Clients should represent less than 2.5% of total clients and never exceed 3%.</t>
  </si>
  <si>
    <t>HPO1</t>
  </si>
  <si>
    <t>Total clients</t>
  </si>
  <si>
    <t>% of Total Clients</t>
  </si>
  <si>
    <t>AML Transaction Monitoring alerts awaiting clarification &gt; 30 days</t>
  </si>
  <si>
    <r>
      <t xml:space="preserve">BSI is required to maintain a comprehensive Anti-Money Laundering and Terrorist Financing Program by the Bank Secrecy Act (BSA AML/TF Program).  The basis for any successful AML/TF program is a bank’s knowledge of its customers.  A bank is required to know its customers (“KYC”) before it establishes an account and as transactions are conducted in the account.  It is critical for BSI to have sufficient information to be able to assign a risk rating to its clients, to monitor client activities based on the risk rating, and to keep all of the information as current as possible. </t>
    </r>
    <r>
      <rPr>
        <b/>
        <sz val="12"/>
        <color rgb="FF00B050"/>
        <rFont val="Times New Roman"/>
        <family val="1"/>
      </rPr>
      <t>Pending AML alerts clarifications for more than 30 days should be zero.</t>
    </r>
  </si>
  <si>
    <t>The data below is all the clarifications which were pending at the end of each month. None of them exceeded 30 days and in the case of end of March 2016 there were no pending clarifications.</t>
  </si>
  <si>
    <r>
      <t xml:space="preserve">Pending Clarifications  </t>
    </r>
    <r>
      <rPr>
        <i/>
        <sz val="10"/>
        <color theme="1"/>
        <rFont val="Arial"/>
        <family val="2"/>
      </rPr>
      <t>(*current month in Assist</t>
    </r>
    <r>
      <rPr>
        <sz val="10"/>
        <color theme="1"/>
        <rFont val="Arial"/>
        <family val="2"/>
      </rPr>
      <t>)</t>
    </r>
  </si>
  <si>
    <t xml:space="preserve"> </t>
  </si>
  <si>
    <t>Column1</t>
  </si>
  <si>
    <t>Column2</t>
  </si>
  <si>
    <t>Ratio</t>
  </si>
  <si>
    <t>Jan</t>
  </si>
  <si>
    <t>Feb</t>
  </si>
  <si>
    <t>Mar</t>
  </si>
  <si>
    <t>Apr</t>
  </si>
  <si>
    <t>May</t>
  </si>
  <si>
    <t>Jun</t>
  </si>
  <si>
    <t>Jul</t>
  </si>
  <si>
    <t>Aug</t>
  </si>
  <si>
    <t>Sep</t>
  </si>
  <si>
    <t>Oct</t>
  </si>
  <si>
    <t>Nov</t>
  </si>
  <si>
    <t>Dec '15</t>
  </si>
  <si>
    <t>NII +100bps (%)</t>
  </si>
  <si>
    <t>NII -100bps (%)</t>
  </si>
  <si>
    <t>Dec 2015</t>
  </si>
  <si>
    <t>MVE +100bps (%)</t>
  </si>
  <si>
    <t>MVE -100bps (%)</t>
  </si>
  <si>
    <t>LCR</t>
  </si>
  <si>
    <t>Limit</t>
  </si>
  <si>
    <t>SRF</t>
  </si>
  <si>
    <t>NII</t>
  </si>
  <si>
    <t>MVE</t>
  </si>
  <si>
    <t>Compliance Risk</t>
  </si>
  <si>
    <t>Higher Risk Accounts</t>
  </si>
  <si>
    <t xml:space="preserve">High Risk Clients </t>
  </si>
  <si>
    <t>as a % of total clients</t>
  </si>
  <si>
    <t>Average for 21 months</t>
  </si>
  <si>
    <t>Max</t>
  </si>
  <si>
    <t>Min</t>
  </si>
  <si>
    <t>Pending KYC Updates</t>
  </si>
  <si>
    <t>% of Clients Pending KYC Updates</t>
  </si>
  <si>
    <t>Average for 22 months</t>
  </si>
  <si>
    <t>Average above 10% limit</t>
  </si>
  <si>
    <t>Peak</t>
  </si>
  <si>
    <t>Dic 13</t>
  </si>
  <si>
    <t>Mar 14</t>
  </si>
  <si>
    <t>Jun 14</t>
  </si>
  <si>
    <t>Sep 14</t>
  </si>
  <si>
    <t>Dec 14</t>
  </si>
  <si>
    <t>Mar 15</t>
  </si>
  <si>
    <t>Jun 15</t>
  </si>
  <si>
    <t>Sep 15</t>
  </si>
  <si>
    <t>Losses</t>
  </si>
  <si>
    <t>Secure Lending Exceptions</t>
  </si>
  <si>
    <t>PLEASE SEE BELOW</t>
  </si>
  <si>
    <t>Loan to Value (excl. cash)</t>
  </si>
  <si>
    <t>&lt; 70%</t>
  </si>
  <si>
    <t>Concentration</t>
  </si>
  <si>
    <t>Maximum Individual Exposure:</t>
  </si>
  <si>
    <t>Regulatory Exposure over Tier 1</t>
  </si>
  <si>
    <t>&lt; 15%</t>
  </si>
  <si>
    <t>12,0%</t>
  </si>
  <si>
    <t>Maximum Exposure Top 10</t>
  </si>
  <si>
    <t>&lt; 100%</t>
  </si>
  <si>
    <t>61%*</t>
  </si>
  <si>
    <t>Total Credits / AuMs (STRATEGIC)</t>
  </si>
  <si>
    <t>&lt; 20%</t>
  </si>
  <si>
    <t xml:space="preserve">DATE </t>
  </si>
  <si>
    <t>VALUE</t>
  </si>
  <si>
    <t>LGD</t>
  </si>
  <si>
    <t>TIER1</t>
  </si>
  <si>
    <t>Trigger</t>
  </si>
  <si>
    <t>Clients Missing Profile</t>
  </si>
  <si>
    <t>Exceeded Investment Profile</t>
  </si>
  <si>
    <t>REQ</t>
  </si>
  <si>
    <t>EME</t>
  </si>
  <si>
    <t>BOTH</t>
  </si>
  <si>
    <t>REQ total</t>
  </si>
  <si>
    <t>Pending PO</t>
  </si>
</sst>
</file>

<file path=xl/styles.xml><?xml version="1.0" encoding="utf-8"?>
<styleSheet xmlns="http://schemas.openxmlformats.org/spreadsheetml/2006/main" xmlns:mc="http://schemas.openxmlformats.org/markup-compatibility/2006" xmlns:x14ac="http://schemas.microsoft.com/office/spreadsheetml/2009/9/ac" mc:Ignorable="x14ac">
  <numFmts count="4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General_)"/>
    <numFmt numFmtId="167" formatCode="#\ ###\ ###\ ##0\ "/>
    <numFmt numFmtId="168" formatCode="_(* #,##0.0_);_(* \(#,##0.00\);_(* &quot;-&quot;??_);_(@_)"/>
    <numFmt numFmtId="169" formatCode="#,##0.00&quot; F&quot;_);\(#,##0.00&quot; F&quot;\)"/>
    <numFmt numFmtId="170" formatCode="&quot;fl&quot;#,##0_);\(&quot;fl&quot;#,##0\)"/>
    <numFmt numFmtId="171" formatCode="&quot;fl&quot;#,##0_);[Red]\(&quot;fl&quot;#,##0\)"/>
    <numFmt numFmtId="172" formatCode="&quot;fl&quot;#,##0.00_);\(&quot;fl&quot;#,##0.00\)"/>
    <numFmt numFmtId="173" formatCode="0.000_)"/>
    <numFmt numFmtId="174" formatCode="_-* #,##0\ _p_t_a_-;\-* #,##0\ _p_t_a_-;_-* &quot;-&quot;\ _p_t_a_-;_-@_-"/>
    <numFmt numFmtId="175" formatCode="#,##0_%_);\(#,##0\)_%;#,##0_%_);@_%_)"/>
    <numFmt numFmtId="176" formatCode="_-* #,##0.00_-;\-* #,##0.00_-;_-* &quot;-&quot;??_-;_-@_-"/>
    <numFmt numFmtId="177" formatCode="_-* #,##0.00\ _P_t_s_-;\-* #,##0.00\ _P_t_s_-;_-* &quot;-&quot;??\ _P_t_s_-;_-@_-"/>
    <numFmt numFmtId="178" formatCode="_-* #,##0.00\ _p_t_a_-;\-* #,##0.00\ _p_t_a_-;_-* &quot;-&quot;??\ _p_t_a_-;_-@_-"/>
    <numFmt numFmtId="179" formatCode="_-* #,##0.00\ _€_-;\-* #,##0.00\ _€_-;_-* &quot;-&quot;??\ _€_-;_-@_-"/>
    <numFmt numFmtId="180" formatCode="#,##0.00_%_);\(#,##0.00\)_%;#,##0.00_%_);@_%_)"/>
    <numFmt numFmtId="181" formatCode="#,##0.00;\(#,##0.00\)"/>
    <numFmt numFmtId="182" formatCode="&quot;$&quot;#,##0_%_);\(&quot;$&quot;#,##0\)_%;&quot;$&quot;#,##0_%_);@_%_)"/>
    <numFmt numFmtId="183" formatCode="_-* #,##0.00\ &quot;Pts&quot;_-;\-* #,##0.00\ &quot;Pts&quot;_-;_-* &quot;-&quot;??\ &quot;Pts&quot;_-;_-@_-"/>
    <numFmt numFmtId="184" formatCode="_-* #,##0.00\ &quot;pta&quot;_-;\-* #,##0.00\ &quot;pta&quot;_-;_-* &quot;-&quot;??\ &quot;pta&quot;_-;_-@_-"/>
    <numFmt numFmtId="185" formatCode="m/d/yy_%_)"/>
    <numFmt numFmtId="186" formatCode="#,##0;[Red]\-#,##0"/>
    <numFmt numFmtId="187" formatCode="_-* #,##0\ _P_t_s_-;\-* #,##0\ _P_t_s_-;_-* &quot;-&quot;\ _P_t_s_-;_-@_-"/>
    <numFmt numFmtId="188" formatCode="0_%_);\(0\)_%;0_%_);@_%_)"/>
    <numFmt numFmtId="189" formatCode="_-[$€-2]\ * #,##0.00_-;\-[$€-2]\ * #,##0.00_-;_-[$€-2]\ * &quot;-&quot;??_-"/>
    <numFmt numFmtId="190" formatCode="_([$€-2]* #,##0.00_);_([$€-2]* \(#,##0.00\);_([$€-2]* &quot;-&quot;??_)"/>
    <numFmt numFmtId="191" formatCode="_-* #,##0.00\ [$€-1]_-;\-* #,##0.00\ [$€-1]_-;_-* &quot;-&quot;??\ [$€-1]_-"/>
    <numFmt numFmtId="192" formatCode="_-[$€-2]* #,##0.00_-;\-[$€-2]* #,##0.00_-;_-[$€-2]* &quot;-&quot;??_-"/>
    <numFmt numFmtId="193" formatCode="_([$€]* #,##0.00_);_([$€]* \(#,##0.00\);_([$€]* &quot;-&quot;??_);_(@_)"/>
    <numFmt numFmtId="194" formatCode="#,##0.000_);[Red]\(#,##0.000\)"/>
    <numFmt numFmtId="195" formatCode="#,#00"/>
    <numFmt numFmtId="196" formatCode="0.0%"/>
    <numFmt numFmtId="197" formatCode="&quot;$&quot;#,##0.00"/>
  </numFmts>
  <fonts count="11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theme="1"/>
      <name val="Arial Narrow"/>
      <family val="2"/>
    </font>
    <font>
      <sz val="10"/>
      <color theme="1"/>
      <name val="Arial"/>
      <family val="2"/>
    </font>
    <font>
      <sz val="10"/>
      <name val="Arial Narrow"/>
      <family val="2"/>
    </font>
    <font>
      <sz val="10"/>
      <name val="Arial"/>
      <family val="2"/>
    </font>
    <font>
      <i/>
      <sz val="10"/>
      <color theme="6" tint="-0.249977111117893"/>
      <name val="Arial Narrow"/>
      <family val="2"/>
    </font>
    <font>
      <sz val="10"/>
      <color theme="6" tint="-0.249977111117893"/>
      <name val="Arial Narrow"/>
      <family val="2"/>
    </font>
    <font>
      <b/>
      <sz val="10"/>
      <color theme="1"/>
      <name val="Arial Narrow"/>
      <family val="2"/>
    </font>
    <font>
      <sz val="10"/>
      <color theme="6" tint="-0.249977111117893"/>
      <name val="Arial"/>
      <family val="2"/>
    </font>
    <font>
      <b/>
      <sz val="10"/>
      <name val="Arial Narrow"/>
      <family val="2"/>
    </font>
    <font>
      <sz val="10"/>
      <color rgb="FFFF0000"/>
      <name val="Arial Narrow"/>
      <family val="2"/>
    </font>
    <font>
      <sz val="10"/>
      <color rgb="FF0000FF"/>
      <name val="Arial Narrow"/>
      <family val="2"/>
    </font>
    <font>
      <b/>
      <sz val="10"/>
      <name val="Arial"/>
      <family val="2"/>
    </font>
    <font>
      <i/>
      <sz val="8"/>
      <name val="Arial"/>
      <family val="2"/>
    </font>
    <font>
      <sz val="10"/>
      <name val="MS Sans Serif"/>
      <family val="2"/>
    </font>
    <font>
      <sz val="12"/>
      <name val="Times New Roman"/>
      <family val="1"/>
    </font>
    <font>
      <sz val="11"/>
      <color rgb="FF1F497D"/>
      <name val="Calibri"/>
      <family val="2"/>
    </font>
    <font>
      <sz val="7"/>
      <color rgb="FF1F497D"/>
      <name val="Times New Roman"/>
      <family val="1"/>
    </font>
    <font>
      <b/>
      <sz val="11"/>
      <color rgb="FF1F497D"/>
      <name val="Calibri"/>
      <family val="2"/>
    </font>
    <font>
      <b/>
      <sz val="10"/>
      <name val="Tahoma"/>
      <family val="2"/>
    </font>
    <font>
      <sz val="10"/>
      <name val="Tahoma"/>
      <family val="2"/>
    </font>
    <font>
      <b/>
      <sz val="10"/>
      <color theme="0"/>
      <name val="Arial"/>
      <family val="2"/>
    </font>
    <font>
      <sz val="10"/>
      <color theme="0"/>
      <name val="Arial"/>
      <family val="2"/>
    </font>
    <font>
      <sz val="10"/>
      <color rgb="FF1F497D"/>
      <name val="Calibri"/>
      <family val="2"/>
    </font>
    <font>
      <sz val="12"/>
      <color theme="1"/>
      <name val="Times New Roman"/>
      <family val="1"/>
    </font>
    <font>
      <b/>
      <sz val="12"/>
      <color theme="1"/>
      <name val="Times New Roman"/>
      <family val="1"/>
    </font>
    <font>
      <b/>
      <sz val="11"/>
      <color rgb="FF00B050"/>
      <name val="Calibri"/>
      <family val="2"/>
    </font>
    <font>
      <sz val="11"/>
      <color rgb="FFFFFFFF"/>
      <name val="Calibri"/>
      <family val="2"/>
    </font>
    <font>
      <sz val="11"/>
      <color rgb="FF000000"/>
      <name val="Calibri"/>
      <family val="2"/>
    </font>
    <font>
      <b/>
      <sz val="11"/>
      <color rgb="FF000000"/>
      <name val="Calibri"/>
      <family val="2"/>
    </font>
    <font>
      <b/>
      <sz val="12"/>
      <color rgb="FF1F497D"/>
      <name val="Calibri"/>
      <family val="2"/>
    </font>
    <font>
      <b/>
      <sz val="11"/>
      <color rgb="FFFFFFFF"/>
      <name val="Calibri"/>
      <family val="2"/>
    </font>
    <font>
      <sz val="10"/>
      <color rgb="FF000000"/>
      <name val="Arial"/>
      <family val="2"/>
    </font>
    <font>
      <b/>
      <sz val="14"/>
      <name val="Arial"/>
      <family val="2"/>
    </font>
    <font>
      <b/>
      <sz val="12"/>
      <color theme="1"/>
      <name val="Calibri"/>
      <family val="2"/>
    </font>
    <font>
      <sz val="11"/>
      <color rgb="FF00B050"/>
      <name val="Calibri"/>
      <family val="2"/>
    </font>
    <font>
      <b/>
      <sz val="11"/>
      <color rgb="FFFFC000"/>
      <name val="Calibri"/>
      <family val="2"/>
    </font>
    <font>
      <b/>
      <u/>
      <sz val="12"/>
      <color theme="1"/>
      <name val="Times New Roman"/>
      <family val="1"/>
    </font>
    <font>
      <sz val="12"/>
      <color rgb="FF00B050"/>
      <name val="Times New Roman"/>
      <family val="1"/>
    </font>
    <font>
      <b/>
      <sz val="12"/>
      <color rgb="FF00B050"/>
      <name val="Times New Roman"/>
      <family val="1"/>
    </font>
    <font>
      <b/>
      <sz val="10"/>
      <color rgb="FF000000"/>
      <name val="Arial"/>
      <family val="2"/>
    </font>
    <font>
      <i/>
      <sz val="10"/>
      <color theme="1"/>
      <name val="Arial"/>
      <family val="2"/>
    </font>
    <font>
      <sz val="11"/>
      <color rgb="FF00610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ourier"/>
      <family val="3"/>
    </font>
    <font>
      <b/>
      <sz val="12"/>
      <name val="Helv"/>
    </font>
    <font>
      <b/>
      <i/>
      <sz val="10"/>
      <name val="Helv"/>
    </font>
    <font>
      <sz val="11"/>
      <color indexed="8"/>
      <name val="Calibri"/>
      <family val="2"/>
    </font>
    <font>
      <sz val="8"/>
      <color indexed="8"/>
      <name val="Calibri"/>
      <family val="2"/>
    </font>
    <font>
      <sz val="18"/>
      <color theme="1"/>
      <name val="Calibri"/>
      <family val="2"/>
      <scheme val="minor"/>
    </font>
    <font>
      <b/>
      <sz val="8"/>
      <name val="Helv"/>
    </font>
    <font>
      <sz val="11"/>
      <color indexed="9"/>
      <name val="Calibri"/>
      <family val="2"/>
    </font>
    <font>
      <sz val="8"/>
      <color indexed="9"/>
      <name val="Calibri"/>
      <family val="2"/>
    </font>
    <font>
      <sz val="18"/>
      <color theme="0"/>
      <name val="Calibri"/>
      <family val="2"/>
      <scheme val="minor"/>
    </font>
    <font>
      <sz val="8"/>
      <color theme="0"/>
      <name val="Calibri"/>
      <family val="2"/>
      <scheme val="minor"/>
    </font>
    <font>
      <sz val="10"/>
      <name val="Helv"/>
    </font>
    <font>
      <sz val="12"/>
      <name val="Helv"/>
    </font>
    <font>
      <sz val="8"/>
      <name val="Arial"/>
      <family val="2"/>
    </font>
    <font>
      <sz val="8"/>
      <name val="Times New Roman"/>
      <family val="1"/>
    </font>
    <font>
      <sz val="11"/>
      <color indexed="20"/>
      <name val="Calibri"/>
      <family val="2"/>
    </font>
    <font>
      <sz val="8"/>
      <color indexed="20"/>
      <name val="Calibri"/>
      <family val="2"/>
    </font>
    <font>
      <sz val="8"/>
      <color rgb="FF9C0006"/>
      <name val="Calibri"/>
      <family val="2"/>
      <scheme val="minor"/>
    </font>
    <font>
      <sz val="18"/>
      <color rgb="FF9C0006"/>
      <name val="Calibri"/>
      <family val="2"/>
      <scheme val="minor"/>
    </font>
    <font>
      <sz val="8"/>
      <name val="SwitzerlandLight"/>
    </font>
    <font>
      <sz val="7"/>
      <name val="SwitzerlandLight"/>
    </font>
    <font>
      <sz val="7"/>
      <name val="Times New Roman"/>
      <family val="1"/>
    </font>
    <font>
      <b/>
      <sz val="10"/>
      <name val="MS Sans Serif"/>
      <family val="2"/>
    </font>
    <font>
      <sz val="11"/>
      <color indexed="17"/>
      <name val="Calibri"/>
      <family val="2"/>
    </font>
    <font>
      <sz val="9"/>
      <name val="Times New Roman"/>
      <family val="1"/>
    </font>
    <font>
      <b/>
      <sz val="11"/>
      <color indexed="52"/>
      <name val="Calibri"/>
      <family val="2"/>
    </font>
    <font>
      <b/>
      <sz val="8"/>
      <color indexed="52"/>
      <name val="Calibri"/>
      <family val="2"/>
    </font>
    <font>
      <b/>
      <sz val="11"/>
      <color indexed="51"/>
      <name val="Calibri"/>
      <family val="2"/>
      <scheme val="minor"/>
    </font>
    <font>
      <b/>
      <sz val="11"/>
      <color indexed="51"/>
      <name val="Calibri"/>
      <family val="2"/>
    </font>
    <font>
      <b/>
      <sz val="18"/>
      <color rgb="FFFA7D00"/>
      <name val="Calibri"/>
      <family val="2"/>
      <scheme val="minor"/>
    </font>
    <font>
      <b/>
      <sz val="11"/>
      <color indexed="9"/>
      <name val="Calibri"/>
      <family val="2"/>
    </font>
    <font>
      <sz val="11"/>
      <color indexed="52"/>
      <name val="Calibri"/>
      <family val="2"/>
    </font>
    <font>
      <b/>
      <sz val="8"/>
      <color indexed="9"/>
      <name val="Calibri"/>
      <family val="2"/>
    </font>
    <font>
      <b/>
      <sz val="8"/>
      <color theme="0"/>
      <name val="Calibri"/>
      <family val="2"/>
      <scheme val="minor"/>
    </font>
    <font>
      <b/>
      <sz val="18"/>
      <color theme="0"/>
      <name val="Calibri"/>
      <family val="2"/>
      <scheme val="minor"/>
    </font>
    <font>
      <sz val="11"/>
      <name val="Tms Rmn"/>
      <family val="1"/>
    </font>
    <font>
      <sz val="8"/>
      <name val="Palatino"/>
      <family val="1"/>
    </font>
    <font>
      <sz val="10"/>
      <color indexed="8"/>
      <name val="匠牥晩††††††††††"/>
    </font>
    <font>
      <sz val="9"/>
      <color indexed="8"/>
      <name val="Arial"/>
      <family val="2"/>
    </font>
    <font>
      <sz val="10"/>
      <color indexed="8"/>
      <name val="Arial"/>
      <family val="2"/>
    </font>
    <font>
      <sz val="8"/>
      <color indexed="8"/>
      <name val="MS Sans Serif"/>
      <family val="2"/>
    </font>
    <font>
      <sz val="10"/>
      <name val="Book Antiqua"/>
      <family val="1"/>
    </font>
    <font>
      <sz val="10"/>
      <name val="BERNHARD"/>
    </font>
    <font>
      <sz val="10"/>
      <name val="MS Serif"/>
      <family val="1"/>
    </font>
    <font>
      <sz val="10"/>
      <name val="Albertus Medium"/>
      <family val="2"/>
    </font>
    <font>
      <sz val="1"/>
      <color indexed="8"/>
      <name val="Courier"/>
      <family val="3"/>
    </font>
    <font>
      <b/>
      <sz val="1"/>
      <color indexed="8"/>
      <name val="Courier"/>
      <family val="3"/>
    </font>
    <font>
      <b/>
      <sz val="11"/>
      <color indexed="56"/>
      <name val="Calibri"/>
      <family val="2"/>
    </font>
    <font>
      <sz val="10"/>
      <color indexed="16"/>
      <name val="MS Serif"/>
      <family val="1"/>
    </font>
    <font>
      <sz val="11"/>
      <color indexed="62"/>
      <name val="Calibri"/>
      <family val="2"/>
    </font>
    <font>
      <i/>
      <sz val="11"/>
      <color indexed="23"/>
      <name val="Calibri"/>
      <family val="2"/>
    </font>
    <font>
      <i/>
      <sz val="8"/>
      <color indexed="23"/>
      <name val="Calibri"/>
      <family val="2"/>
    </font>
    <font>
      <i/>
      <sz val="8"/>
      <color rgb="FF7F7F7F"/>
      <name val="Calibri"/>
      <family val="2"/>
      <scheme val="minor"/>
    </font>
    <font>
      <i/>
      <sz val="18"/>
      <color rgb="FF7F7F7F"/>
      <name val="Calibri"/>
      <family val="2"/>
      <scheme val="minor"/>
    </font>
    <font>
      <sz val="7"/>
      <name val="Palatino"/>
      <family val="1"/>
    </font>
    <font>
      <sz val="8"/>
      <color indexed="17"/>
      <name val="Calibri"/>
      <family val="2"/>
    </font>
    <font>
      <sz val="8"/>
      <color rgb="FF006100"/>
      <name val="Calibri"/>
      <family val="2"/>
      <scheme val="minor"/>
    </font>
    <font>
      <sz val="12"/>
      <name val="Arial"/>
      <family val="2"/>
    </font>
    <font>
      <b/>
      <sz val="14"/>
      <color theme="0"/>
      <name val="Arial"/>
      <family val="2"/>
    </font>
    <font>
      <sz val="14"/>
      <color theme="1"/>
      <name val="Calibri"/>
      <family val="2"/>
      <scheme val="minor"/>
    </font>
    <font>
      <b/>
      <sz val="12"/>
      <name val="Arial"/>
      <family val="2"/>
    </font>
    <font>
      <sz val="14"/>
      <name val="Arial"/>
      <family val="2"/>
    </font>
    <font>
      <b/>
      <sz val="11"/>
      <color rgb="FFFF0000"/>
      <name val="Calibri"/>
      <family val="2"/>
      <scheme val="minor"/>
    </font>
    <font>
      <sz val="11"/>
      <color indexed="10"/>
      <name val="Calibri"/>
      <family val="2"/>
    </font>
    <font>
      <b/>
      <strike/>
      <sz val="11"/>
      <color theme="0"/>
      <name val="Calibri"/>
      <family val="2"/>
      <scheme val="minor"/>
    </font>
    <font>
      <b/>
      <strike/>
      <sz val="11"/>
      <color theme="1"/>
      <name val="Calibri"/>
      <family val="2"/>
      <scheme val="minor"/>
    </font>
    <font>
      <strike/>
      <sz val="11"/>
      <color theme="1"/>
      <name val="Calibri"/>
      <family val="2"/>
      <scheme val="minor"/>
    </font>
    <font>
      <sz val="9"/>
      <color indexed="81"/>
      <name val="Tahoma"/>
      <family val="2"/>
    </font>
  </fonts>
  <fills count="72">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FFCC"/>
        <bgColor indexed="64"/>
      </patternFill>
    </fill>
    <fill>
      <patternFill patternType="solid">
        <fgColor theme="0" tint="-0.34998626667073579"/>
        <bgColor indexed="64"/>
      </patternFill>
    </fill>
    <fill>
      <patternFill patternType="solid">
        <fgColor rgb="FFA6A6A6"/>
        <bgColor rgb="FF000000"/>
      </patternFill>
    </fill>
    <fill>
      <patternFill patternType="solid">
        <fgColor rgb="FF92D050"/>
        <bgColor indexed="64"/>
      </patternFill>
    </fill>
    <fill>
      <patternFill patternType="solid">
        <fgColor rgb="FFD9D9D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patternFill>
    </fill>
    <fill>
      <patternFill patternType="solid">
        <fgColor indexed="31"/>
      </patternFill>
    </fill>
    <fill>
      <patternFill patternType="solid">
        <fgColor indexed="47"/>
      </patternFill>
    </fill>
    <fill>
      <patternFill patternType="solid">
        <fgColor indexed="29"/>
      </patternFill>
    </fill>
    <fill>
      <patternFill patternType="solid">
        <fgColor indexed="14"/>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48"/>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6"/>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63"/>
      </patternFill>
    </fill>
    <fill>
      <patternFill patternType="solid">
        <fgColor theme="1"/>
        <bgColor indexed="64"/>
      </patternFill>
    </fill>
  </fills>
  <borders count="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thin">
        <color rgb="FFFF0000"/>
      </bottom>
      <diagonal/>
    </border>
    <border>
      <left/>
      <right/>
      <top style="thin">
        <color rgb="FFFF0000"/>
      </top>
      <bottom/>
      <diagonal/>
    </border>
    <border>
      <left/>
      <right/>
      <top/>
      <bottom style="double">
        <color indexed="64"/>
      </bottom>
      <diagonal/>
    </border>
    <border>
      <left/>
      <right/>
      <top/>
      <bottom style="thin">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right/>
      <top style="thin">
        <color theme="1" tint="0.499984740745262"/>
      </top>
      <bottom/>
      <diagonal/>
    </border>
    <border>
      <left/>
      <right/>
      <top style="thin">
        <color indexed="64"/>
      </top>
      <bottom style="double">
        <color indexed="64"/>
      </bottom>
      <diagonal/>
    </border>
    <border>
      <left/>
      <right style="thin">
        <color indexed="64"/>
      </right>
      <top/>
      <bottom/>
      <diagonal/>
    </border>
    <border>
      <left/>
      <right/>
      <top style="medium">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right/>
      <top style="medium">
        <color rgb="FFFFFFFF"/>
      </top>
      <bottom style="medium">
        <color rgb="FFFFFFFF"/>
      </bottom>
      <diagonal/>
    </border>
    <border>
      <left style="medium">
        <color rgb="FFFFFFFF"/>
      </left>
      <right/>
      <top style="medium">
        <color rgb="FFFFFFFF"/>
      </top>
      <bottom style="medium">
        <color rgb="FFFFFFFF"/>
      </bottom>
      <diagonal/>
    </border>
    <border>
      <left style="medium">
        <color rgb="FFFFFFFF"/>
      </left>
      <right/>
      <top/>
      <bottom style="medium">
        <color rgb="FFFFFFF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style="hair">
        <color indexed="64"/>
      </right>
      <top/>
      <bottom style="thin">
        <color indexed="64"/>
      </bottom>
      <diagonal/>
    </border>
    <border>
      <left/>
      <right style="hair">
        <color indexed="64"/>
      </right>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uble">
        <color indexed="62"/>
      </left>
      <right style="double">
        <color indexed="62"/>
      </right>
      <top style="double">
        <color indexed="62"/>
      </top>
      <bottom style="double">
        <color indexed="62"/>
      </bottom>
      <diagonal/>
    </border>
    <border>
      <left style="thin">
        <color indexed="8"/>
      </left>
      <right style="thin">
        <color indexed="8"/>
      </right>
      <top style="thin">
        <color indexed="8"/>
      </top>
      <bottom style="thin">
        <color indexed="8"/>
      </bottom>
      <diagonal/>
    </border>
    <border>
      <left/>
      <right/>
      <top style="double">
        <color indexed="64"/>
      </top>
      <bottom style="double">
        <color indexed="64"/>
      </bottom>
      <diagonal/>
    </border>
    <border>
      <left/>
      <right/>
      <top/>
      <bottom style="dotted">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7786">
    <xf numFmtId="0" fontId="0" fillId="0" borderId="0"/>
    <xf numFmtId="9" fontId="1" fillId="0" borderId="0" applyFont="0" applyFill="0" applyBorder="0" applyAlignment="0" applyProtection="0"/>
    <xf numFmtId="41" fontId="4" fillId="0" borderId="0"/>
    <xf numFmtId="0" fontId="7" fillId="0" borderId="0"/>
    <xf numFmtId="41" fontId="4" fillId="6" borderId="16" applyNumberFormat="0"/>
    <xf numFmtId="9" fontId="4" fillId="0" borderId="0" applyFont="0" applyFill="0" applyBorder="0" applyAlignment="0" applyProtection="0"/>
    <xf numFmtId="41" fontId="6" fillId="8" borderId="16" applyNumberFormat="0"/>
    <xf numFmtId="0" fontId="14" fillId="9" borderId="16" applyNumberFormat="0">
      <protection locked="0"/>
    </xf>
    <xf numFmtId="41" fontId="10" fillId="0" borderId="22"/>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7" fillId="0" borderId="0"/>
    <xf numFmtId="0" fontId="17" fillId="0" borderId="0"/>
    <xf numFmtId="0" fontId="1" fillId="0" borderId="0"/>
    <xf numFmtId="0" fontId="7" fillId="0" borderId="0"/>
    <xf numFmtId="0" fontId="7" fillId="0" borderId="0"/>
    <xf numFmtId="0" fontId="51" fillId="0" borderId="0">
      <alignment vertical="center"/>
    </xf>
    <xf numFmtId="0" fontId="51" fillId="0" borderId="0">
      <alignment vertical="center"/>
    </xf>
    <xf numFmtId="0" fontId="7" fillId="0" borderId="0"/>
    <xf numFmtId="0" fontId="7" fillId="0" borderId="0"/>
    <xf numFmtId="0" fontId="51" fillId="0" borderId="0">
      <alignment vertical="center"/>
    </xf>
    <xf numFmtId="0" fontId="51" fillId="0" borderId="0">
      <alignment vertical="center"/>
    </xf>
    <xf numFmtId="0" fontId="7" fillId="0" borderId="0"/>
    <xf numFmtId="0" fontId="7" fillId="0" borderId="0"/>
    <xf numFmtId="0" fontId="7" fillId="0" borderId="0"/>
    <xf numFmtId="0" fontId="7" fillId="0" borderId="0"/>
    <xf numFmtId="0" fontId="51" fillId="0" borderId="0">
      <alignment vertical="center"/>
    </xf>
    <xf numFmtId="0" fontId="7" fillId="0" borderId="0"/>
    <xf numFmtId="0" fontId="7" fillId="0" borderId="0">
      <alignment horizontal="left" wrapText="1"/>
    </xf>
    <xf numFmtId="0" fontId="7" fillId="0" borderId="0">
      <alignment vertical="top"/>
    </xf>
    <xf numFmtId="0" fontId="18" fillId="0" borderId="0"/>
    <xf numFmtId="39" fontId="52" fillId="0" borderId="0">
      <alignment horizontal="center"/>
    </xf>
    <xf numFmtId="0" fontId="52" fillId="0" borderId="0">
      <alignment horizontal="center"/>
    </xf>
    <xf numFmtId="0" fontId="52" fillId="0" borderId="0">
      <alignment horizontal="center"/>
    </xf>
    <xf numFmtId="0" fontId="53" fillId="0" borderId="0">
      <alignment horizontal="center"/>
    </xf>
    <xf numFmtId="0" fontId="53" fillId="0" borderId="0">
      <alignment horizontal="center"/>
    </xf>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4"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3" borderId="0" applyNumberFormat="0" applyBorder="0" applyAlignment="0" applyProtection="0"/>
    <xf numFmtId="0" fontId="1" fillId="20" borderId="0" applyNumberFormat="0" applyBorder="0" applyAlignment="0" applyProtection="0"/>
    <xf numFmtId="0" fontId="55" fillId="44"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4"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4"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5" fillId="44" borderId="0" applyNumberFormat="0" applyBorder="0" applyAlignment="0" applyProtection="0"/>
    <xf numFmtId="0" fontId="1" fillId="20" borderId="0" applyNumberFormat="0" applyBorder="0" applyAlignment="0" applyProtection="0"/>
    <xf numFmtId="0" fontId="54" fillId="45"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4"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2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4" borderId="0" applyNumberFormat="0" applyBorder="0" applyAlignment="0" applyProtection="0"/>
    <xf numFmtId="0" fontId="1" fillId="2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4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20" borderId="0" applyNumberFormat="0" applyBorder="0" applyAlignment="0" applyProtection="0"/>
    <xf numFmtId="0" fontId="54" fillId="43" borderId="0" applyNumberFormat="0" applyBorder="0" applyAlignment="0" applyProtection="0"/>
    <xf numFmtId="0" fontId="56" fillId="2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3"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5" borderId="0" applyNumberFormat="0" applyBorder="0" applyAlignment="0" applyProtection="0"/>
    <xf numFmtId="0" fontId="1" fillId="24" borderId="0" applyNumberFormat="0" applyBorder="0" applyAlignment="0" applyProtection="0"/>
    <xf numFmtId="0" fontId="55" fillId="43"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3"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3"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5" fillId="43" borderId="0" applyNumberFormat="0" applyBorder="0" applyAlignment="0" applyProtection="0"/>
    <xf numFmtId="0" fontId="1" fillId="24" borderId="0" applyNumberFormat="0" applyBorder="0" applyAlignment="0" applyProtection="0"/>
    <xf numFmtId="0" fontId="54" fillId="4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3"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5"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3" borderId="0" applyNumberFormat="0" applyBorder="0" applyAlignment="0" applyProtection="0"/>
    <xf numFmtId="0" fontId="1" fillId="2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43"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24" borderId="0" applyNumberFormat="0" applyBorder="0" applyAlignment="0" applyProtection="0"/>
    <xf numFmtId="0" fontId="54" fillId="45" borderId="0" applyNumberFormat="0" applyBorder="0" applyAlignment="0" applyProtection="0"/>
    <xf numFmtId="0" fontId="56" fillId="2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7" borderId="0" applyNumberFormat="0" applyBorder="0" applyAlignment="0" applyProtection="0"/>
    <xf numFmtId="0" fontId="1" fillId="28" borderId="0" applyNumberFormat="0" applyBorder="0" applyAlignment="0" applyProtection="0"/>
    <xf numFmtId="0" fontId="55" fillId="4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5" fillId="48" borderId="0" applyNumberFormat="0" applyBorder="0" applyAlignment="0" applyProtection="0"/>
    <xf numFmtId="0" fontId="1" fillId="28" borderId="0" applyNumberFormat="0" applyBorder="0" applyAlignment="0" applyProtection="0"/>
    <xf numFmtId="0" fontId="54" fillId="49"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7"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2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8" borderId="0" applyNumberFormat="0" applyBorder="0" applyAlignment="0" applyProtection="0"/>
    <xf numFmtId="0" fontId="1" fillId="2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1" fillId="28" borderId="0" applyNumberFormat="0" applyBorder="0" applyAlignment="0" applyProtection="0"/>
    <xf numFmtId="0" fontId="54" fillId="47" borderId="0" applyNumberFormat="0" applyBorder="0" applyAlignment="0" applyProtection="0"/>
    <xf numFmtId="0" fontId="56" fillId="28"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43" borderId="0" applyNumberFormat="0" applyBorder="0" applyAlignment="0" applyProtection="0"/>
    <xf numFmtId="0" fontId="1" fillId="32" borderId="0" applyNumberFormat="0" applyBorder="0" applyAlignment="0" applyProtection="0"/>
    <xf numFmtId="0" fontId="55" fillId="5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5" fillId="50" borderId="0" applyNumberFormat="0" applyBorder="0" applyAlignment="0" applyProtection="0"/>
    <xf numFmtId="0" fontId="1" fillId="32" borderId="0" applyNumberFormat="0" applyBorder="0" applyAlignment="0" applyProtection="0"/>
    <xf numFmtId="0" fontId="54" fillId="45"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4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32"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0" borderId="0" applyNumberFormat="0" applyBorder="0" applyAlignment="0" applyProtection="0"/>
    <xf numFmtId="0" fontId="1" fillId="32"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5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1" fillId="32" borderId="0" applyNumberFormat="0" applyBorder="0" applyAlignment="0" applyProtection="0"/>
    <xf numFmtId="0" fontId="54" fillId="43" borderId="0" applyNumberFormat="0" applyBorder="0" applyAlignment="0" applyProtection="0"/>
    <xf numFmtId="0" fontId="56" fillId="32"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55"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1" fillId="36" borderId="0" applyNumberFormat="0" applyBorder="0" applyAlignment="0" applyProtection="0"/>
    <xf numFmtId="0" fontId="54" fillId="51" borderId="0" applyNumberFormat="0" applyBorder="0" applyAlignment="0" applyProtection="0"/>
    <xf numFmtId="0" fontId="56" fillId="36"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5" fillId="45" borderId="0" applyNumberFormat="0" applyBorder="0" applyAlignment="0" applyProtection="0"/>
    <xf numFmtId="0" fontId="1" fillId="40" borderId="0" applyNumberFormat="0" applyBorder="0" applyAlignment="0" applyProtection="0"/>
    <xf numFmtId="0" fontId="54" fillId="49"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0" borderId="0" applyNumberFormat="0" applyBorder="0" applyAlignment="0" applyProtection="0"/>
    <xf numFmtId="0" fontId="54" fillId="45" borderId="0" applyNumberFormat="0" applyBorder="0" applyAlignment="0" applyProtection="0"/>
    <xf numFmtId="0" fontId="56" fillId="40"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8" borderId="0" applyNumberFormat="0" applyBorder="0" applyAlignment="0" applyProtection="0"/>
    <xf numFmtId="0" fontId="54" fillId="48"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39" fontId="57" fillId="0" borderId="0">
      <alignment horizontal="center"/>
    </xf>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3"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2" borderId="0" applyNumberFormat="0" applyBorder="0" applyAlignment="0" applyProtection="0"/>
    <xf numFmtId="0" fontId="1" fillId="21" borderId="0" applyNumberFormat="0" applyBorder="0" applyAlignment="0" applyProtection="0"/>
    <xf numFmtId="0" fontId="55" fillId="53"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3"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3"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5" fillId="53" borderId="0" applyNumberFormat="0" applyBorder="0" applyAlignment="0" applyProtection="0"/>
    <xf numFmtId="0" fontId="1" fillId="21"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3"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1"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3" borderId="0" applyNumberFormat="0" applyBorder="0" applyAlignment="0" applyProtection="0"/>
    <xf numFmtId="0" fontId="1" fillId="21"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53"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21" borderId="0" applyNumberFormat="0" applyBorder="0" applyAlignment="0" applyProtection="0"/>
    <xf numFmtId="0" fontId="54" fillId="52" borderId="0" applyNumberFormat="0" applyBorder="0" applyAlignment="0" applyProtection="0"/>
    <xf numFmtId="0" fontId="56" fillId="21"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55"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1" fillId="25" borderId="0" applyNumberFormat="0" applyBorder="0" applyAlignment="0" applyProtection="0"/>
    <xf numFmtId="0" fontId="54" fillId="46" borderId="0" applyNumberFormat="0" applyBorder="0" applyAlignment="0" applyProtection="0"/>
    <xf numFmtId="0" fontId="56" fillId="25"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4" borderId="0" applyNumberFormat="0" applyBorder="0" applyAlignment="0" applyProtection="0"/>
    <xf numFmtId="0" fontId="1" fillId="29" borderId="0" applyNumberFormat="0" applyBorder="0" applyAlignment="0" applyProtection="0"/>
    <xf numFmtId="0" fontId="55" fillId="5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5" fillId="55" borderId="0" applyNumberFormat="0" applyBorder="0" applyAlignment="0" applyProtection="0"/>
    <xf numFmtId="0" fontId="1" fillId="2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4"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2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5" borderId="0" applyNumberFormat="0" applyBorder="0" applyAlignment="0" applyProtection="0"/>
    <xf numFmtId="0" fontId="1" fillId="2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55"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1" fillId="29" borderId="0" applyNumberFormat="0" applyBorder="0" applyAlignment="0" applyProtection="0"/>
    <xf numFmtId="0" fontId="54" fillId="54" borderId="0" applyNumberFormat="0" applyBorder="0" applyAlignment="0" applyProtection="0"/>
    <xf numFmtId="0" fontId="56" fillId="2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2" borderId="0" applyNumberFormat="0" applyBorder="0" applyAlignment="0" applyProtection="0"/>
    <xf numFmtId="0" fontId="1" fillId="33" borderId="0" applyNumberFormat="0" applyBorder="0" applyAlignment="0" applyProtection="0"/>
    <xf numFmtId="0" fontId="55" fillId="5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5" fillId="50" borderId="0" applyNumberFormat="0" applyBorder="0" applyAlignment="0" applyProtection="0"/>
    <xf numFmtId="0" fontId="1" fillId="33"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2"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33"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0" borderId="0" applyNumberFormat="0" applyBorder="0" applyAlignment="0" applyProtection="0"/>
    <xf numFmtId="0" fontId="1" fillId="33"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4" fillId="50"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1" fillId="33" borderId="0" applyNumberFormat="0" applyBorder="0" applyAlignment="0" applyProtection="0"/>
    <xf numFmtId="0" fontId="54" fillId="52" borderId="0" applyNumberFormat="0" applyBorder="0" applyAlignment="0" applyProtection="0"/>
    <xf numFmtId="0" fontId="56" fillId="33"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55"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1" fillId="37" borderId="0" applyNumberFormat="0" applyBorder="0" applyAlignment="0" applyProtection="0"/>
    <xf numFmtId="0" fontId="54" fillId="53" borderId="0" applyNumberFormat="0" applyBorder="0" applyAlignment="0" applyProtection="0"/>
    <xf numFmtId="0" fontId="56" fillId="3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5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45" borderId="0" applyNumberFormat="0" applyBorder="0" applyAlignment="0" applyProtection="0"/>
    <xf numFmtId="0" fontId="1" fillId="41" borderId="0" applyNumberFormat="0" applyBorder="0" applyAlignment="0" applyProtection="0"/>
    <xf numFmtId="0" fontId="55" fillId="5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5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5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5" fillId="56" borderId="0" applyNumberFormat="0" applyBorder="0" applyAlignment="0" applyProtection="0"/>
    <xf numFmtId="0" fontId="1" fillId="41" borderId="0" applyNumberFormat="0" applyBorder="0" applyAlignment="0" applyProtection="0"/>
    <xf numFmtId="0" fontId="54" fillId="5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56"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45" borderId="0" applyNumberFormat="0" applyBorder="0" applyAlignment="0" applyProtection="0"/>
    <xf numFmtId="0" fontId="1" fillId="56" borderId="0" applyNumberFormat="0" applyBorder="0" applyAlignment="0" applyProtection="0"/>
    <xf numFmtId="0" fontId="1" fillId="56" borderId="0" applyNumberFormat="0" applyBorder="0" applyAlignment="0" applyProtection="0"/>
    <xf numFmtId="0" fontId="1" fillId="41"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56" borderId="0" applyNumberFormat="0" applyBorder="0" applyAlignment="0" applyProtection="0"/>
    <xf numFmtId="0" fontId="1" fillId="41"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54" fillId="56"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1" fillId="41" borderId="0" applyNumberFormat="0" applyBorder="0" applyAlignment="0" applyProtection="0"/>
    <xf numFmtId="0" fontId="54" fillId="45" borderId="0" applyNumberFormat="0" applyBorder="0" applyAlignment="0" applyProtection="0"/>
    <xf numFmtId="0" fontId="56" fillId="41"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0" borderId="0" applyNumberFormat="0" applyBorder="0" applyAlignment="0" applyProtection="0"/>
    <xf numFmtId="0" fontId="54" fillId="50"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9" fillId="58" borderId="0" applyNumberFormat="0" applyBorder="0" applyAlignment="0" applyProtection="0"/>
    <xf numFmtId="0" fontId="58" fillId="57" borderId="0" applyNumberFormat="0" applyBorder="0" applyAlignment="0" applyProtection="0"/>
    <xf numFmtId="0" fontId="59" fillId="58" borderId="0" applyNumberFormat="0" applyBorder="0" applyAlignment="0" applyProtection="0"/>
    <xf numFmtId="0" fontId="50" fillId="22"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8" fillId="5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0" fillId="58"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0" fillId="22"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22"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9" fillId="46" borderId="0" applyNumberFormat="0" applyBorder="0" applyAlignment="0" applyProtection="0"/>
    <xf numFmtId="0" fontId="58" fillId="46" borderId="0" applyNumberFormat="0" applyBorder="0" applyAlignment="0" applyProtection="0"/>
    <xf numFmtId="0" fontId="59" fillId="46" borderId="0" applyNumberFormat="0" applyBorder="0" applyAlignment="0" applyProtection="0"/>
    <xf numFmtId="0" fontId="58" fillId="46" borderId="0" applyNumberFormat="0" applyBorder="0" applyAlignment="0" applyProtection="0"/>
    <xf numFmtId="0" fontId="50" fillId="26" borderId="0" applyNumberFormat="0" applyBorder="0" applyAlignment="0" applyProtection="0"/>
    <xf numFmtId="0" fontId="50" fillId="2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61" fillId="2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60" fillId="2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9" fillId="55" borderId="0" applyNumberFormat="0" applyBorder="0" applyAlignment="0" applyProtection="0"/>
    <xf numFmtId="0" fontId="58" fillId="54" borderId="0" applyNumberFormat="0" applyBorder="0" applyAlignment="0" applyProtection="0"/>
    <xf numFmtId="0" fontId="59" fillId="55"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0" fillId="55"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30"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9" fillId="60" borderId="0" applyNumberFormat="0" applyBorder="0" applyAlignment="0" applyProtection="0"/>
    <xf numFmtId="0" fontId="58" fillId="52" borderId="0" applyNumberFormat="0" applyBorder="0" applyAlignment="0" applyProtection="0"/>
    <xf numFmtId="0" fontId="59" fillId="60"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0" fillId="60"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34"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9" fillId="57" borderId="0" applyNumberFormat="0" applyBorder="0" applyAlignment="0" applyProtection="0"/>
    <xf numFmtId="0" fontId="58" fillId="57" borderId="0" applyNumberFormat="0" applyBorder="0" applyAlignment="0" applyProtection="0"/>
    <xf numFmtId="0" fontId="59" fillId="57" borderId="0" applyNumberFormat="0" applyBorder="0" applyAlignment="0" applyProtection="0"/>
    <xf numFmtId="0" fontId="58" fillId="57"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8" fillId="5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1" fillId="5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0" fillId="38"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38"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9" fillId="61" borderId="0" applyNumberFormat="0" applyBorder="0" applyAlignment="0" applyProtection="0"/>
    <xf numFmtId="0" fontId="58" fillId="45" borderId="0" applyNumberFormat="0" applyBorder="0" applyAlignment="0" applyProtection="0"/>
    <xf numFmtId="0" fontId="59" fillId="61"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8" fillId="46"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0" fillId="61"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60" fillId="42"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58" borderId="0" applyNumberFormat="0" applyBorder="0" applyAlignment="0" applyProtection="0"/>
    <xf numFmtId="0" fontId="58" fillId="46" borderId="0" applyNumberFormat="0" applyBorder="0" applyAlignment="0" applyProtection="0"/>
    <xf numFmtId="0" fontId="58" fillId="55" borderId="0" applyNumberFormat="0" applyBorder="0" applyAlignment="0" applyProtection="0"/>
    <xf numFmtId="0" fontId="58" fillId="60" borderId="0" applyNumberFormat="0" applyBorder="0" applyAlignment="0" applyProtection="0"/>
    <xf numFmtId="0" fontId="58" fillId="57" borderId="0" applyNumberFormat="0" applyBorder="0" applyAlignment="0" applyProtection="0"/>
    <xf numFmtId="0" fontId="58" fillId="61" borderId="0" applyNumberFormat="0" applyBorder="0" applyAlignment="0" applyProtection="0"/>
    <xf numFmtId="0" fontId="62" fillId="0" borderId="0">
      <protection locked="0"/>
    </xf>
    <xf numFmtId="37" fontId="63" fillId="0" borderId="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9" fillId="62" borderId="0" applyNumberFormat="0" applyBorder="0" applyAlignment="0" applyProtection="0"/>
    <xf numFmtId="0" fontId="58" fillId="57" borderId="0" applyNumberFormat="0" applyBorder="0" applyAlignment="0" applyProtection="0"/>
    <xf numFmtId="0" fontId="59" fillId="62" borderId="0" applyNumberFormat="0" applyBorder="0" applyAlignment="0" applyProtection="0"/>
    <xf numFmtId="0" fontId="50" fillId="1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8" fillId="5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0" fillId="62"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0" fillId="1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1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9" fillId="63" borderId="0" applyNumberFormat="0" applyBorder="0" applyAlignment="0" applyProtection="0"/>
    <xf numFmtId="0" fontId="58" fillId="63" borderId="0" applyNumberFormat="0" applyBorder="0" applyAlignment="0" applyProtection="0"/>
    <xf numFmtId="0" fontId="59" fillId="63" borderId="0" applyNumberFormat="0" applyBorder="0" applyAlignment="0" applyProtection="0"/>
    <xf numFmtId="0" fontId="58" fillId="63" borderId="0" applyNumberFormat="0" applyBorder="0" applyAlignment="0" applyProtection="0"/>
    <xf numFmtId="0" fontId="50" fillId="23" borderId="0" applyNumberFormat="0" applyBorder="0" applyAlignment="0" applyProtection="0"/>
    <xf numFmtId="0" fontId="50" fillId="2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61" fillId="2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60" fillId="2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9" fillId="64" borderId="0" applyNumberFormat="0" applyBorder="0" applyAlignment="0" applyProtection="0"/>
    <xf numFmtId="0" fontId="58" fillId="64" borderId="0" applyNumberFormat="0" applyBorder="0" applyAlignment="0" applyProtection="0"/>
    <xf numFmtId="0" fontId="59" fillId="64" borderId="0" applyNumberFormat="0" applyBorder="0" applyAlignment="0" applyProtection="0"/>
    <xf numFmtId="0" fontId="58" fillId="64"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8" fillId="65"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61" fillId="65"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0" fillId="27"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60" fillId="27"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9" fillId="60" borderId="0" applyNumberFormat="0" applyBorder="0" applyAlignment="0" applyProtection="0"/>
    <xf numFmtId="0" fontId="58" fillId="66" borderId="0" applyNumberFormat="0" applyBorder="0" applyAlignment="0" applyProtection="0"/>
    <xf numFmtId="0" fontId="59" fillId="60" borderId="0" applyNumberFormat="0" applyBorder="0" applyAlignment="0" applyProtection="0"/>
    <xf numFmtId="0" fontId="50" fillId="31" borderId="0" applyNumberFormat="0" applyBorder="0" applyAlignment="0" applyProtection="0"/>
    <xf numFmtId="0" fontId="50" fillId="67" borderId="0" applyNumberFormat="0" applyBorder="0" applyAlignment="0" applyProtection="0"/>
    <xf numFmtId="0" fontId="50" fillId="67" borderId="0" applyNumberFormat="0" applyBorder="0" applyAlignment="0" applyProtection="0"/>
    <xf numFmtId="0" fontId="58" fillId="67"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0" fillId="60"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0" fillId="31"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60" fillId="31"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9" fillId="57" borderId="0" applyNumberFormat="0" applyBorder="0" applyAlignment="0" applyProtection="0"/>
    <xf numFmtId="0" fontId="58" fillId="57" borderId="0" applyNumberFormat="0" applyBorder="0" applyAlignment="0" applyProtection="0"/>
    <xf numFmtId="0" fontId="59" fillId="57" borderId="0" applyNumberFormat="0" applyBorder="0" applyAlignment="0" applyProtection="0"/>
    <xf numFmtId="0" fontId="58" fillId="57"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8" fillId="5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1" fillId="59"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0" fillId="35"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35"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9" fillId="67" borderId="0" applyNumberFormat="0" applyBorder="0" applyAlignment="0" applyProtection="0"/>
    <xf numFmtId="0" fontId="58" fillId="67" borderId="0" applyNumberFormat="0" applyBorder="0" applyAlignment="0" applyProtection="0"/>
    <xf numFmtId="0" fontId="59" fillId="67" borderId="0" applyNumberFormat="0" applyBorder="0" applyAlignment="0" applyProtection="0"/>
    <xf numFmtId="0" fontId="58" fillId="67"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8" fillId="61"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61" fillId="61"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0" fillId="39"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60" fillId="39"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0" fontId="58" fillId="67" borderId="0" applyNumberFormat="0" applyBorder="0" applyAlignment="0" applyProtection="0"/>
    <xf numFmtId="6" fontId="64" fillId="0" borderId="0"/>
    <xf numFmtId="0" fontId="65" fillId="0" borderId="0">
      <alignment horizontal="center" wrapText="1"/>
      <protection locked="0"/>
    </xf>
    <xf numFmtId="166" fontId="51" fillId="0" borderId="39"/>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7" fillId="43" borderId="0" applyNumberFormat="0" applyBorder="0" applyAlignment="0" applyProtection="0"/>
    <xf numFmtId="0" fontId="66" fillId="50" borderId="0" applyNumberFormat="0" applyBorder="0" applyAlignment="0" applyProtection="0"/>
    <xf numFmtId="0" fontId="67" fillId="43" borderId="0" applyNumberFormat="0" applyBorder="0" applyAlignment="0" applyProtection="0"/>
    <xf numFmtId="0" fontId="66" fillId="43" borderId="0" applyNumberFormat="0" applyBorder="0" applyAlignment="0" applyProtection="0"/>
    <xf numFmtId="0" fontId="46" fillId="16" borderId="0" applyNumberFormat="0" applyBorder="0" applyAlignment="0" applyProtection="0"/>
    <xf numFmtId="0" fontId="46" fillId="16" borderId="0" applyNumberFormat="0" applyBorder="0" applyAlignment="0" applyProtection="0"/>
    <xf numFmtId="0" fontId="66" fillId="43"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8" fillId="16"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9" fillId="16"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0" fontId="66" fillId="50" borderId="0" applyNumberFormat="0" applyBorder="0" applyAlignment="0" applyProtection="0"/>
    <xf numFmtId="166" fontId="70" fillId="0" borderId="0">
      <alignment vertical="top"/>
    </xf>
    <xf numFmtId="167" fontId="71" fillId="0" borderId="40"/>
    <xf numFmtId="166" fontId="72" fillId="0" borderId="0">
      <alignment horizontal="left"/>
    </xf>
    <xf numFmtId="5" fontId="73" fillId="0" borderId="41" applyAlignment="0" applyProtection="0"/>
    <xf numFmtId="0" fontId="74" fillId="48" borderId="0" applyNumberFormat="0" applyBorder="0" applyAlignment="0" applyProtection="0"/>
    <xf numFmtId="168" fontId="75" fillId="0" borderId="0" applyFill="0" applyBorder="0" applyAlignment="0"/>
    <xf numFmtId="169" fontId="7" fillId="0" borderId="0" applyFill="0" applyBorder="0" applyAlignment="0"/>
    <xf numFmtId="166" fontId="75" fillId="0" borderId="0" applyFill="0" applyBorder="0" applyAlignment="0"/>
    <xf numFmtId="164" fontId="75" fillId="0" borderId="0" applyFill="0" applyBorder="0" applyAlignment="0"/>
    <xf numFmtId="170" fontId="75" fillId="0" borderId="0" applyFill="0" applyBorder="0" applyAlignment="0"/>
    <xf numFmtId="171" fontId="75" fillId="0" borderId="0" applyFill="0" applyBorder="0" applyAlignment="0"/>
    <xf numFmtId="168" fontId="75" fillId="0" borderId="0" applyFill="0" applyBorder="0" applyAlignment="0"/>
    <xf numFmtId="172" fontId="75" fillId="0" borderId="0" applyFill="0" applyBorder="0" applyAlignment="0"/>
    <xf numFmtId="166" fontId="75" fillId="0" borderId="0" applyFill="0" applyBorder="0" applyAlignment="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7" fillId="52" borderId="42" applyNumberFormat="0" applyAlignment="0" applyProtection="0"/>
    <xf numFmtId="0" fontId="76" fillId="43" borderId="42" applyNumberFormat="0" applyAlignment="0" applyProtection="0"/>
    <xf numFmtId="0" fontId="77" fillId="52" borderId="42" applyNumberFormat="0" applyAlignment="0" applyProtection="0"/>
    <xf numFmtId="0" fontId="47" fillId="17" borderId="37" applyNumberFormat="0" applyAlignment="0" applyProtection="0"/>
    <xf numFmtId="0" fontId="78" fillId="17" borderId="37" applyNumberFormat="0" applyAlignment="0" applyProtection="0"/>
    <xf numFmtId="0" fontId="78" fillId="17" borderId="37" applyNumberFormat="0" applyAlignment="0" applyProtection="0"/>
    <xf numFmtId="0" fontId="79" fillId="68"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47" fillId="52" borderId="37"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47" fillId="17" borderId="37"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80" fillId="17" borderId="37" applyNumberFormat="0" applyAlignment="0" applyProtection="0"/>
    <xf numFmtId="0" fontId="76" fillId="43" borderId="42" applyNumberFormat="0" applyAlignment="0" applyProtection="0"/>
    <xf numFmtId="0" fontId="76" fillId="43" borderId="42" applyNumberFormat="0" applyAlignment="0" applyProtection="0"/>
    <xf numFmtId="0" fontId="76" fillId="43" borderId="42" applyNumberFormat="0" applyAlignment="0" applyProtection="0"/>
    <xf numFmtId="0" fontId="76" fillId="52" borderId="42" applyNumberFormat="0" applyAlignment="0" applyProtection="0"/>
    <xf numFmtId="0" fontId="17" fillId="0" borderId="0"/>
    <xf numFmtId="0" fontId="81" fillId="69" borderId="43" applyNumberFormat="0" applyAlignment="0" applyProtection="0"/>
    <xf numFmtId="0" fontId="81" fillId="69" borderId="43" applyNumberFormat="0" applyAlignment="0" applyProtection="0"/>
    <xf numFmtId="0" fontId="82" fillId="0" borderId="44" applyNumberFormat="0" applyFill="0" applyAlignment="0" applyProtection="0"/>
    <xf numFmtId="0" fontId="82" fillId="0" borderId="44" applyNumberFormat="0" applyFill="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3" fillId="69" borderId="43" applyNumberFormat="0" applyAlignment="0" applyProtection="0"/>
    <xf numFmtId="0" fontId="81" fillId="69" borderId="43" applyNumberFormat="0" applyAlignment="0" applyProtection="0"/>
    <xf numFmtId="0" fontId="83" fillId="69" borderId="43" applyNumberFormat="0" applyAlignment="0" applyProtection="0"/>
    <xf numFmtId="0" fontId="83"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48" fillId="70" borderId="45" applyNumberFormat="0" applyAlignment="0" applyProtection="0"/>
    <xf numFmtId="0" fontId="48" fillId="70" borderId="45" applyNumberFormat="0" applyAlignment="0" applyProtection="0"/>
    <xf numFmtId="0" fontId="48" fillId="70" borderId="45" applyNumberFormat="0" applyAlignment="0" applyProtection="0"/>
    <xf numFmtId="0" fontId="48" fillId="70" borderId="45" applyNumberFormat="0" applyAlignment="0" applyProtection="0"/>
    <xf numFmtId="0" fontId="83" fillId="69" borderId="43" applyNumberFormat="0" applyAlignment="0" applyProtection="0"/>
    <xf numFmtId="0" fontId="81" fillId="70" borderId="45"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4" fillId="70" borderId="45" applyNumberFormat="0" applyAlignment="0" applyProtection="0"/>
    <xf numFmtId="0" fontId="84" fillId="70" borderId="45"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48" fillId="18" borderId="38"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5" fillId="18" borderId="38"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0" fontId="81" fillId="69" borderId="43" applyNumberFormat="0" applyAlignment="0" applyProtection="0"/>
    <xf numFmtId="173" fontId="86" fillId="0" borderId="0"/>
    <xf numFmtId="173" fontId="86" fillId="0" borderId="0"/>
    <xf numFmtId="173" fontId="86" fillId="0" borderId="0"/>
    <xf numFmtId="173" fontId="86" fillId="0" borderId="0"/>
    <xf numFmtId="173" fontId="86" fillId="0" borderId="0"/>
    <xf numFmtId="173" fontId="86" fillId="0" borderId="0"/>
    <xf numFmtId="173" fontId="86" fillId="0" borderId="0"/>
    <xf numFmtId="173" fontId="86" fillId="0" borderId="0"/>
    <xf numFmtId="0" fontId="62" fillId="0" borderId="0"/>
    <xf numFmtId="174" fontId="7" fillId="0" borderId="0" applyFont="0" applyFill="0" applyBorder="0" applyAlignment="0" applyProtection="0"/>
    <xf numFmtId="174" fontId="7" fillId="0" borderId="0" applyFont="0" applyFill="0" applyBorder="0" applyAlignment="0" applyProtection="0"/>
    <xf numFmtId="174" fontId="7" fillId="0" borderId="0" applyFont="0" applyFill="0" applyBorder="0" applyAlignment="0" applyProtection="0"/>
    <xf numFmtId="174" fontId="7" fillId="0" borderId="0" applyFont="0" applyFill="0" applyBorder="0" applyAlignment="0" applyProtection="0"/>
    <xf numFmtId="168" fontId="75" fillId="0" borderId="0" applyFont="0" applyFill="0" applyBorder="0" applyAlignment="0" applyProtection="0"/>
    <xf numFmtId="175" fontId="87" fillId="0" borderId="0" applyFont="0" applyFill="0" applyBorder="0" applyAlignment="0" applyProtection="0">
      <alignment horizontal="right"/>
    </xf>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23" fillId="0" borderId="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23"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8" fillId="0" borderId="0" applyNumberFormat="0" applyFont="0" applyFill="0" applyBorder="0" applyProtection="0">
      <alignment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9" fillId="0" borderId="0" applyFont="0" applyFill="0" applyBorder="0" applyAlignment="0" applyProtection="0"/>
    <xf numFmtId="176"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177"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177"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0" fillId="0" borderId="0" applyFont="0" applyFill="0" applyBorder="0" applyAlignment="0" applyProtection="0">
      <alignment vertical="top"/>
    </xf>
    <xf numFmtId="43" fontId="1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17" fillId="0" borderId="0" applyFont="0" applyFill="0" applyBorder="0" applyAlignment="0" applyProtection="0"/>
    <xf numFmtId="0" fontId="23" fillId="0" borderId="0"/>
    <xf numFmtId="179" fontId="54" fillId="0" borderId="0" applyFont="0" applyFill="0" applyBorder="0" applyAlignment="0" applyProtection="0"/>
    <xf numFmtId="179" fontId="54" fillId="0" borderId="0" applyFont="0" applyFill="0" applyBorder="0" applyAlignment="0" applyProtection="0"/>
    <xf numFmtId="177" fontId="7" fillId="0" borderId="0" applyFont="0" applyFill="0" applyBorder="0" applyAlignment="0" applyProtection="0"/>
    <xf numFmtId="179" fontId="54" fillId="0" borderId="0" applyFont="0" applyFill="0" applyBorder="0" applyAlignment="0" applyProtection="0"/>
    <xf numFmtId="179"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0" fontId="87"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0" fontId="23" fillId="0" borderId="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1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6" fontId="1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23" fillId="0" borderId="0"/>
    <xf numFmtId="43" fontId="7" fillId="0" borderId="0" applyFont="0" applyFill="0" applyBorder="0" applyAlignment="0" applyProtection="0"/>
    <xf numFmtId="17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0" fontId="23" fillId="0" borderId="0"/>
    <xf numFmtId="43" fontId="54" fillId="0" borderId="0" applyFont="0" applyFill="0" applyBorder="0" applyAlignment="0" applyProtection="0"/>
    <xf numFmtId="42" fontId="90" fillId="0" borderId="0"/>
    <xf numFmtId="43" fontId="9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7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8"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9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2" fontId="90"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176"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6"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178" fontId="7" fillId="0" borderId="0" applyFont="0" applyFill="0" applyBorder="0" applyAlignment="0" applyProtection="0"/>
    <xf numFmtId="43" fontId="7" fillId="0" borderId="0" applyFont="0" applyFill="0" applyBorder="0" applyAlignment="0" applyProtection="0"/>
    <xf numFmtId="43" fontId="5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43" fontId="92" fillId="0" borderId="0" applyFont="0" applyFill="0" applyBorder="0" applyAlignment="0" applyProtection="0"/>
    <xf numFmtId="43" fontId="7"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0" fontId="23" fillId="0" borderId="0"/>
    <xf numFmtId="43" fontId="7" fillId="0" borderId="0" applyFont="0" applyFill="0" applyBorder="0" applyAlignment="0" applyProtection="0"/>
    <xf numFmtId="178" fontId="7" fillId="0" borderId="0" applyFont="0" applyFill="0" applyBorder="0" applyAlignment="0" applyProtection="0"/>
    <xf numFmtId="43" fontId="64" fillId="0" borderId="0" applyFont="0" applyFill="0" applyBorder="0" applyAlignment="0" applyProtection="0"/>
    <xf numFmtId="43" fontId="7" fillId="0" borderId="0" applyFont="0" applyFill="0" applyBorder="0" applyAlignment="0" applyProtection="0"/>
    <xf numFmtId="0" fontId="23"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23" fillId="0" borderId="0"/>
    <xf numFmtId="43" fontId="7" fillId="0" borderId="0" applyFont="0" applyFill="0" applyBorder="0" applyAlignment="0" applyProtection="0"/>
    <xf numFmtId="178" fontId="7" fillId="0" borderId="0" applyFont="0" applyFill="0" applyBorder="0" applyAlignment="0" applyProtection="0"/>
    <xf numFmtId="43" fontId="92" fillId="0" borderId="0" applyFont="0" applyFill="0" applyBorder="0" applyAlignment="0" applyProtection="0"/>
    <xf numFmtId="43" fontId="7" fillId="0" borderId="0" applyFont="0" applyFill="0" applyBorder="0" applyAlignment="0" applyProtection="0"/>
    <xf numFmtId="0" fontId="23"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23" fillId="0" borderId="0"/>
    <xf numFmtId="43" fontId="7"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23" fillId="0" borderId="0"/>
    <xf numFmtId="43" fontId="54" fillId="0" borderId="0" applyFont="0" applyFill="0" applyBorder="0" applyAlignment="0" applyProtection="0"/>
    <xf numFmtId="43" fontId="54" fillId="0" borderId="0" applyFont="0" applyFill="0" applyBorder="0" applyAlignment="0" applyProtection="0"/>
    <xf numFmtId="43" fontId="7"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0" fontId="23"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62" fillId="0" borderId="0"/>
    <xf numFmtId="0" fontId="93" fillId="0" borderId="0"/>
    <xf numFmtId="0" fontId="62" fillId="0" borderId="0"/>
    <xf numFmtId="0" fontId="62" fillId="0" borderId="0"/>
    <xf numFmtId="0" fontId="93" fillId="0" borderId="0"/>
    <xf numFmtId="0" fontId="62" fillId="0" borderId="0"/>
    <xf numFmtId="0" fontId="94" fillId="0" borderId="0" applyNumberFormat="0" applyAlignment="0">
      <alignment horizontal="left"/>
    </xf>
    <xf numFmtId="0" fontId="51" fillId="0" borderId="0" applyNumberFormat="0" applyAlignment="0"/>
    <xf numFmtId="181" fontId="95" fillId="0" borderId="0" applyFont="0" applyFill="0" applyBorder="0" applyAlignment="0" applyProtection="0"/>
    <xf numFmtId="0" fontId="62" fillId="0" borderId="0"/>
    <xf numFmtId="0" fontId="62" fillId="0" borderId="0"/>
    <xf numFmtId="166" fontId="75" fillId="0" borderId="0" applyFont="0" applyFill="0" applyBorder="0" applyAlignment="0" applyProtection="0"/>
    <xf numFmtId="182" fontId="87" fillId="0" borderId="0" applyFont="0" applyFill="0" applyBorder="0" applyAlignment="0" applyProtection="0">
      <alignment horizontal="right"/>
    </xf>
    <xf numFmtId="44" fontId="54"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89"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0" fontId="23" fillId="0" borderId="0"/>
    <xf numFmtId="44"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18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8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8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5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8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63" fillId="0" borderId="0"/>
    <xf numFmtId="0" fontId="96" fillId="0" borderId="0">
      <protection locked="0"/>
    </xf>
    <xf numFmtId="0" fontId="63" fillId="0" borderId="46"/>
    <xf numFmtId="0" fontId="7" fillId="0" borderId="0">
      <protection locked="0"/>
    </xf>
    <xf numFmtId="166" fontId="7" fillId="0" borderId="0" applyBorder="0">
      <alignment horizontal="center"/>
    </xf>
    <xf numFmtId="185" fontId="87" fillId="0" borderId="0" applyFont="0" applyFill="0" applyBorder="0" applyAlignment="0" applyProtection="0"/>
    <xf numFmtId="14" fontId="90" fillId="0" borderId="0" applyFill="0" applyBorder="0" applyAlignment="0"/>
    <xf numFmtId="186" fontId="17" fillId="0" borderId="47">
      <alignment vertical="center"/>
    </xf>
    <xf numFmtId="187" fontId="7" fillId="0" borderId="0" applyFont="0" applyFill="0" applyBorder="0" applyAlignment="0" applyProtection="0"/>
    <xf numFmtId="177" fontId="7" fillId="0" borderId="0" applyFont="0" applyFill="0" applyBorder="0" applyAlignment="0" applyProtection="0"/>
    <xf numFmtId="0" fontId="96" fillId="0" borderId="0">
      <protection locked="0"/>
    </xf>
    <xf numFmtId="6" fontId="64" fillId="0" borderId="0"/>
    <xf numFmtId="188" fontId="87" fillId="0" borderId="48" applyNumberFormat="0" applyFont="0" applyFill="0" applyAlignment="0" applyProtection="0"/>
    <xf numFmtId="0" fontId="97" fillId="0" borderId="0">
      <protection locked="0"/>
    </xf>
    <xf numFmtId="0" fontId="97" fillId="0" borderId="0">
      <protection locked="0"/>
    </xf>
    <xf numFmtId="0" fontId="98" fillId="0" borderId="0" applyNumberFormat="0" applyFill="0" applyBorder="0" applyAlignment="0" applyProtection="0"/>
    <xf numFmtId="0" fontId="58" fillId="62" borderId="0" applyNumberFormat="0" applyBorder="0" applyAlignment="0" applyProtection="0"/>
    <xf numFmtId="0" fontId="58" fillId="63" borderId="0" applyNumberFormat="0" applyBorder="0" applyAlignment="0" applyProtection="0"/>
    <xf numFmtId="0" fontId="58" fillId="64" borderId="0" applyNumberFormat="0" applyBorder="0" applyAlignment="0" applyProtection="0"/>
    <xf numFmtId="0" fontId="58" fillId="60" borderId="0" applyNumberFormat="0" applyBorder="0" applyAlignment="0" applyProtection="0"/>
    <xf numFmtId="0" fontId="58" fillId="57" borderId="0" applyNumberFormat="0" applyBorder="0" applyAlignment="0" applyProtection="0"/>
    <xf numFmtId="0" fontId="58" fillId="67" borderId="0" applyNumberFormat="0" applyBorder="0" applyAlignment="0" applyProtection="0"/>
    <xf numFmtId="168" fontId="75" fillId="0" borderId="0" applyFill="0" applyBorder="0" applyAlignment="0"/>
    <xf numFmtId="166" fontId="75" fillId="0" borderId="0" applyFill="0" applyBorder="0" applyAlignment="0"/>
    <xf numFmtId="168" fontId="75" fillId="0" borderId="0" applyFill="0" applyBorder="0" applyAlignment="0"/>
    <xf numFmtId="172" fontId="75" fillId="0" borderId="0" applyFill="0" applyBorder="0" applyAlignment="0"/>
    <xf numFmtId="166" fontId="75" fillId="0" borderId="0" applyFill="0" applyBorder="0" applyAlignment="0"/>
    <xf numFmtId="0" fontId="99" fillId="0" borderId="0" applyNumberFormat="0" applyAlignment="0">
      <alignment horizontal="left"/>
    </xf>
    <xf numFmtId="0" fontId="100" fillId="45" borderId="42" applyNumberFormat="0" applyAlignment="0" applyProtection="0"/>
    <xf numFmtId="189"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1" fontId="7" fillId="0" borderId="0" applyFont="0" applyFill="0" applyBorder="0" applyAlignment="0" applyProtection="0"/>
    <xf numFmtId="191" fontId="7" fillId="0" borderId="0" applyFont="0" applyFill="0" applyBorder="0" applyAlignment="0" applyProtection="0"/>
    <xf numFmtId="191" fontId="7" fillId="0" borderId="0" applyFont="0" applyFill="0" applyBorder="0" applyAlignment="0" applyProtection="0"/>
    <xf numFmtId="192" fontId="7" fillId="0" borderId="0" applyFont="0" applyFill="0" applyBorder="0" applyAlignment="0" applyProtection="0"/>
    <xf numFmtId="191" fontId="7" fillId="0" borderId="0" applyFont="0" applyFill="0" applyBorder="0" applyAlignment="0" applyProtection="0"/>
    <xf numFmtId="190" fontId="7" fillId="0" borderId="0" applyFont="0" applyFill="0" applyBorder="0" applyAlignment="0" applyProtection="0"/>
    <xf numFmtId="192"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3"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190" fontId="7" fillId="0" borderId="0" applyFon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3"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4"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97" fillId="0" borderId="0">
      <protection locked="0"/>
    </xf>
    <xf numFmtId="0" fontId="97" fillId="0" borderId="0">
      <protection locked="0"/>
    </xf>
    <xf numFmtId="0" fontId="96" fillId="0" borderId="0">
      <protection locked="0"/>
    </xf>
    <xf numFmtId="0" fontId="97" fillId="0" borderId="0">
      <protection locked="0"/>
    </xf>
    <xf numFmtId="0" fontId="97" fillId="0" borderId="0">
      <protection locked="0"/>
    </xf>
    <xf numFmtId="0" fontId="96" fillId="0" borderId="0">
      <protection locked="0"/>
    </xf>
    <xf numFmtId="0" fontId="96" fillId="0" borderId="0">
      <protection locked="0"/>
    </xf>
    <xf numFmtId="0" fontId="97" fillId="0" borderId="0">
      <protection locked="0"/>
    </xf>
    <xf numFmtId="0" fontId="97" fillId="0" borderId="0">
      <protection locked="0"/>
    </xf>
    <xf numFmtId="0" fontId="96" fillId="0" borderId="0">
      <protection locked="0"/>
    </xf>
    <xf numFmtId="0" fontId="97" fillId="0" borderId="0">
      <protection locked="0"/>
    </xf>
    <xf numFmtId="0" fontId="97" fillId="0" borderId="0">
      <protection locked="0"/>
    </xf>
    <xf numFmtId="0" fontId="96" fillId="0" borderId="0">
      <protection locked="0"/>
    </xf>
    <xf numFmtId="0" fontId="97" fillId="0" borderId="0">
      <protection locked="0"/>
    </xf>
    <xf numFmtId="0" fontId="97" fillId="0" borderId="0">
      <protection locked="0"/>
    </xf>
    <xf numFmtId="0" fontId="96" fillId="0" borderId="0">
      <protection locked="0"/>
    </xf>
    <xf numFmtId="0" fontId="97" fillId="0" borderId="0">
      <protection locked="0"/>
    </xf>
    <xf numFmtId="0" fontId="97" fillId="0" borderId="0">
      <protection locked="0"/>
    </xf>
    <xf numFmtId="0" fontId="96" fillId="0" borderId="0">
      <protection locked="0"/>
    </xf>
    <xf numFmtId="0" fontId="96" fillId="0" borderId="0">
      <protection locked="0"/>
    </xf>
    <xf numFmtId="0" fontId="96" fillId="0" borderId="0">
      <protection locked="0"/>
    </xf>
    <xf numFmtId="194" fontId="7" fillId="0" borderId="0">
      <protection locked="0"/>
    </xf>
    <xf numFmtId="195" fontId="96" fillId="0" borderId="0">
      <protection locked="0"/>
    </xf>
    <xf numFmtId="0" fontId="105" fillId="0" borderId="0" applyFill="0" applyBorder="0" applyProtection="0">
      <alignment horizontal="left"/>
    </xf>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106" fillId="48" borderId="0" applyNumberFormat="0" applyBorder="0" applyAlignment="0" applyProtection="0"/>
    <xf numFmtId="0" fontId="74" fillId="48" borderId="0" applyNumberFormat="0" applyBorder="0" applyAlignment="0" applyProtection="0"/>
    <xf numFmtId="0" fontId="106" fillId="48" borderId="0" applyNumberFormat="0" applyBorder="0" applyAlignment="0" applyProtection="0"/>
    <xf numFmtId="0" fontId="74" fillId="48" borderId="0" applyNumberFormat="0" applyBorder="0" applyAlignment="0" applyProtection="0"/>
    <xf numFmtId="0" fontId="45" fillId="15" borderId="0" applyNumberFormat="0" applyBorder="0" applyAlignment="0" applyProtection="0"/>
    <xf numFmtId="0" fontId="45" fillId="15"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107" fillId="15"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74" fillId="48" borderId="0" applyNumberFormat="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69">
    <xf numFmtId="0" fontId="0" fillId="0" borderId="0" xfId="0"/>
    <xf numFmtId="0" fontId="0" fillId="0" borderId="0" xfId="0" applyBorder="1"/>
    <xf numFmtId="0" fontId="0" fillId="3" borderId="4" xfId="0" applyFill="1" applyBorder="1"/>
    <xf numFmtId="0" fontId="2" fillId="0" borderId="8"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3" xfId="0" quotePrefix="1" applyFont="1" applyBorder="1" applyAlignment="1">
      <alignment horizontal="center"/>
    </xf>
    <xf numFmtId="0" fontId="0" fillId="0" borderId="0" xfId="0" applyBorder="1" applyAlignment="1">
      <alignment horizontal="center"/>
    </xf>
    <xf numFmtId="0" fontId="2" fillId="0" borderId="0" xfId="0" applyFont="1"/>
    <xf numFmtId="0" fontId="0" fillId="0" borderId="9" xfId="0" applyFont="1" applyBorder="1"/>
    <xf numFmtId="10" fontId="0" fillId="0" borderId="10" xfId="0" applyNumberFormat="1" applyBorder="1" applyAlignment="1">
      <alignment horizontal="center"/>
    </xf>
    <xf numFmtId="10" fontId="0" fillId="0" borderId="0" xfId="0" applyNumberFormat="1" applyBorder="1" applyAlignment="1">
      <alignment horizontal="center"/>
    </xf>
    <xf numFmtId="10" fontId="0" fillId="0" borderId="11" xfId="0" applyNumberFormat="1" applyBorder="1" applyAlignment="1">
      <alignment horizontal="center"/>
    </xf>
    <xf numFmtId="0" fontId="0" fillId="0" borderId="9" xfId="0" applyBorder="1"/>
    <xf numFmtId="0" fontId="2" fillId="4" borderId="8" xfId="0" applyFont="1" applyFill="1" applyBorder="1"/>
    <xf numFmtId="10" fontId="2" fillId="4" borderId="1" xfId="0" applyNumberFormat="1" applyFont="1" applyFill="1" applyBorder="1" applyAlignment="1">
      <alignment horizontal="center"/>
    </xf>
    <xf numFmtId="10" fontId="2" fillId="4" borderId="2" xfId="1" applyNumberFormat="1" applyFont="1" applyFill="1" applyBorder="1" applyAlignment="1">
      <alignment horizontal="center"/>
    </xf>
    <xf numFmtId="10" fontId="2" fillId="4" borderId="3" xfId="0" applyNumberFormat="1" applyFont="1" applyFill="1" applyBorder="1" applyAlignment="1">
      <alignment horizontal="center"/>
    </xf>
    <xf numFmtId="10" fontId="2" fillId="4" borderId="2" xfId="0" applyNumberFormat="1" applyFont="1" applyFill="1" applyBorder="1" applyAlignment="1">
      <alignment horizontal="center"/>
    </xf>
    <xf numFmtId="10" fontId="2" fillId="0" borderId="0" xfId="0" applyNumberFormat="1" applyFont="1"/>
    <xf numFmtId="0" fontId="2" fillId="5" borderId="8" xfId="0" applyFont="1" applyFill="1" applyBorder="1" applyAlignment="1">
      <alignment wrapText="1"/>
    </xf>
    <xf numFmtId="10" fontId="2" fillId="5" borderId="1" xfId="0" applyNumberFormat="1" applyFont="1" applyFill="1" applyBorder="1" applyAlignment="1">
      <alignment horizontal="center"/>
    </xf>
    <xf numFmtId="10" fontId="2" fillId="5" borderId="2" xfId="0" applyNumberFormat="1" applyFont="1" applyFill="1" applyBorder="1" applyAlignment="1">
      <alignment horizontal="center"/>
    </xf>
    <xf numFmtId="0" fontId="2" fillId="5" borderId="0" xfId="0" applyFont="1" applyFill="1" applyBorder="1"/>
    <xf numFmtId="0" fontId="3" fillId="0" borderId="0" xfId="0" applyFont="1"/>
    <xf numFmtId="0" fontId="2" fillId="5" borderId="3" xfId="0" applyFont="1" applyFill="1" applyBorder="1"/>
    <xf numFmtId="10" fontId="2" fillId="5" borderId="3" xfId="0" applyNumberFormat="1" applyFont="1" applyFill="1" applyBorder="1"/>
    <xf numFmtId="0" fontId="0" fillId="5" borderId="0" xfId="0" applyFill="1"/>
    <xf numFmtId="41" fontId="5" fillId="0" borderId="0" xfId="2" applyFont="1"/>
    <xf numFmtId="41" fontId="4" fillId="0" borderId="0" xfId="2" applyFont="1"/>
    <xf numFmtId="0" fontId="6" fillId="0" borderId="0" xfId="2" applyNumberFormat="1" applyFont="1" applyBorder="1" applyAlignment="1" applyProtection="1">
      <alignment horizontal="right"/>
      <protection locked="0"/>
    </xf>
    <xf numFmtId="0" fontId="8" fillId="0" borderId="0" xfId="3" applyFont="1"/>
    <xf numFmtId="164" fontId="8" fillId="0" borderId="0" xfId="3" applyNumberFormat="1" applyFont="1"/>
    <xf numFmtId="41" fontId="9" fillId="0" borderId="0" xfId="2" applyFont="1"/>
    <xf numFmtId="41" fontId="4" fillId="0" borderId="0" xfId="2"/>
    <xf numFmtId="41" fontId="6" fillId="0" borderId="0" xfId="2" applyFont="1" applyProtection="1">
      <protection locked="0"/>
    </xf>
    <xf numFmtId="41" fontId="10" fillId="0" borderId="0" xfId="2" applyNumberFormat="1" applyFont="1" applyBorder="1" applyAlignment="1">
      <alignment horizontal="left"/>
    </xf>
    <xf numFmtId="41" fontId="10" fillId="0" borderId="0" xfId="2" applyFont="1" applyAlignment="1">
      <alignment horizontal="right"/>
    </xf>
    <xf numFmtId="164" fontId="10" fillId="0" borderId="0" xfId="2" applyNumberFormat="1" applyFont="1"/>
    <xf numFmtId="164" fontId="10" fillId="0" borderId="0" xfId="2" applyNumberFormat="1" applyFont="1" applyAlignment="1">
      <alignment horizontal="right"/>
    </xf>
    <xf numFmtId="164" fontId="6" fillId="0" borderId="0" xfId="2" applyNumberFormat="1" applyFont="1" applyProtection="1">
      <protection locked="0"/>
    </xf>
    <xf numFmtId="164" fontId="10" fillId="0" borderId="0" xfId="2" applyNumberFormat="1" applyFont="1" applyAlignment="1">
      <alignment horizontal="left"/>
    </xf>
    <xf numFmtId="164" fontId="5" fillId="0" borderId="0" xfId="2" applyNumberFormat="1" applyFont="1"/>
    <xf numFmtId="41" fontId="11" fillId="0" borderId="0" xfId="2" applyFont="1"/>
    <xf numFmtId="41" fontId="10" fillId="0" borderId="12" xfId="2" applyFont="1" applyBorder="1" applyAlignment="1">
      <alignment horizontal="left"/>
    </xf>
    <xf numFmtId="41" fontId="10" fillId="0" borderId="12" xfId="2" applyFont="1" applyBorder="1" applyAlignment="1">
      <alignment horizontal="right"/>
    </xf>
    <xf numFmtId="164" fontId="10" fillId="0" borderId="12" xfId="2" applyNumberFormat="1" applyFont="1" applyBorder="1"/>
    <xf numFmtId="164" fontId="10" fillId="0" borderId="12" xfId="2" applyNumberFormat="1" applyFont="1" applyBorder="1" applyAlignment="1">
      <alignment horizontal="left"/>
    </xf>
    <xf numFmtId="41" fontId="6" fillId="0" borderId="0" xfId="2" applyFont="1" applyBorder="1" applyProtection="1">
      <protection locked="0"/>
    </xf>
    <xf numFmtId="14" fontId="6" fillId="0" borderId="0" xfId="2" applyNumberFormat="1" applyFont="1" applyBorder="1" applyAlignment="1" applyProtection="1">
      <alignment horizontal="center"/>
      <protection locked="0"/>
    </xf>
    <xf numFmtId="41" fontId="10" fillId="0" borderId="0" xfId="2" applyFont="1"/>
    <xf numFmtId="0" fontId="12" fillId="0" borderId="0" xfId="2" applyNumberFormat="1" applyFont="1" applyBorder="1" applyAlignment="1" applyProtection="1">
      <alignment horizontal="center"/>
    </xf>
    <xf numFmtId="41" fontId="12" fillId="0" borderId="14" xfId="2" applyFont="1" applyBorder="1" applyProtection="1">
      <protection locked="0"/>
    </xf>
    <xf numFmtId="164" fontId="12" fillId="0" borderId="14" xfId="2" applyNumberFormat="1" applyFont="1" applyBorder="1" applyProtection="1">
      <protection locked="0"/>
    </xf>
    <xf numFmtId="41" fontId="6" fillId="0" borderId="0" xfId="2" applyFont="1" applyBorder="1" applyAlignment="1" applyProtection="1">
      <alignment horizontal="center"/>
      <protection locked="0"/>
    </xf>
    <xf numFmtId="41" fontId="10" fillId="0" borderId="15" xfId="2" applyFont="1" applyBorder="1" applyAlignment="1" applyProtection="1"/>
    <xf numFmtId="164" fontId="10" fillId="0" borderId="15" xfId="2" applyNumberFormat="1" applyFont="1" applyBorder="1" applyAlignment="1" applyProtection="1"/>
    <xf numFmtId="41" fontId="4" fillId="0" borderId="0" xfId="2" applyAlignment="1">
      <alignment horizontal="center"/>
    </xf>
    <xf numFmtId="41" fontId="12" fillId="0" borderId="0" xfId="2" applyFont="1" applyBorder="1" applyAlignment="1" applyProtection="1">
      <alignment horizontal="left"/>
    </xf>
    <xf numFmtId="164" fontId="4" fillId="6" borderId="17" xfId="4" applyNumberFormat="1" applyBorder="1"/>
    <xf numFmtId="164" fontId="4" fillId="6" borderId="16" xfId="4" applyNumberFormat="1"/>
    <xf numFmtId="164" fontId="7" fillId="0" borderId="0" xfId="3" applyNumberFormat="1"/>
    <xf numFmtId="41" fontId="6" fillId="0" borderId="0" xfId="2" applyFont="1" applyBorder="1" applyAlignment="1" applyProtection="1">
      <alignment horizontal="center"/>
    </xf>
    <xf numFmtId="41" fontId="6" fillId="0" borderId="0" xfId="2" applyFont="1" applyBorder="1" applyAlignment="1" applyProtection="1">
      <alignment horizontal="left" indent="1"/>
    </xf>
    <xf numFmtId="164" fontId="10" fillId="6" borderId="17" xfId="4" applyNumberFormat="1" applyFont="1" applyBorder="1"/>
    <xf numFmtId="164" fontId="10" fillId="6" borderId="16" xfId="4" applyNumberFormat="1" applyFont="1"/>
    <xf numFmtId="41" fontId="12" fillId="0" borderId="15" xfId="2" applyFont="1" applyBorder="1" applyAlignment="1" applyProtection="1">
      <alignment horizontal="left"/>
    </xf>
    <xf numFmtId="164" fontId="10" fillId="6" borderId="18" xfId="4" applyNumberFormat="1" applyFont="1" applyBorder="1"/>
    <xf numFmtId="164" fontId="10" fillId="6" borderId="19" xfId="4" applyNumberFormat="1" applyFont="1" applyBorder="1"/>
    <xf numFmtId="41" fontId="12" fillId="0" borderId="0" xfId="2" applyFont="1" applyBorder="1" applyAlignment="1" applyProtection="1">
      <alignment horizontal="left" indent="1"/>
    </xf>
    <xf numFmtId="164" fontId="10" fillId="6" borderId="20" xfId="4" applyNumberFormat="1" applyFont="1" applyBorder="1"/>
    <xf numFmtId="164" fontId="10" fillId="6" borderId="21" xfId="4" applyNumberFormat="1" applyFont="1" applyBorder="1"/>
    <xf numFmtId="41" fontId="6" fillId="0" borderId="0" xfId="2" applyFont="1" applyBorder="1" applyAlignment="1" applyProtection="1">
      <alignment horizontal="left"/>
    </xf>
    <xf numFmtId="164" fontId="6" fillId="0" borderId="0" xfId="2" applyNumberFormat="1" applyFont="1" applyBorder="1" applyAlignment="1" applyProtection="1">
      <alignment horizontal="left" indent="1"/>
    </xf>
    <xf numFmtId="0" fontId="6" fillId="0" borderId="0" xfId="2" applyNumberFormat="1" applyFont="1" applyBorder="1" applyAlignment="1" applyProtection="1">
      <alignment horizontal="left"/>
    </xf>
    <xf numFmtId="41" fontId="4" fillId="0" borderId="0" xfId="2" applyFont="1" applyBorder="1" applyAlignment="1">
      <alignment horizontal="center"/>
    </xf>
    <xf numFmtId="41" fontId="5" fillId="0" borderId="0" xfId="2" applyFont="1" applyAlignment="1">
      <alignment horizontal="center"/>
    </xf>
    <xf numFmtId="0" fontId="6" fillId="0" borderId="0" xfId="2" applyNumberFormat="1" applyFont="1" applyBorder="1" applyAlignment="1" applyProtection="1">
      <alignment horizontal="center"/>
      <protection locked="0"/>
    </xf>
    <xf numFmtId="164" fontId="4" fillId="6" borderId="17" xfId="5" applyNumberFormat="1" applyFont="1" applyFill="1" applyBorder="1"/>
    <xf numFmtId="164" fontId="4" fillId="6" borderId="16" xfId="5" applyNumberFormat="1" applyFont="1" applyFill="1" applyBorder="1"/>
    <xf numFmtId="10" fontId="6" fillId="7" borderId="0" xfId="5" applyNumberFormat="1" applyFont="1" applyFill="1" applyProtection="1">
      <protection locked="0"/>
    </xf>
    <xf numFmtId="10" fontId="13" fillId="7" borderId="0" xfId="5" applyNumberFormat="1" applyFont="1" applyFill="1" applyProtection="1">
      <protection locked="0"/>
    </xf>
    <xf numFmtId="0" fontId="15" fillId="0" borderId="0" xfId="3" applyFont="1"/>
    <xf numFmtId="0" fontId="7" fillId="0" borderId="0" xfId="3"/>
    <xf numFmtId="0" fontId="7" fillId="0" borderId="0" xfId="3" applyBorder="1"/>
    <xf numFmtId="0" fontId="16" fillId="0" borderId="0" xfId="3" applyFont="1"/>
    <xf numFmtId="0" fontId="15" fillId="0" borderId="0" xfId="9" applyNumberFormat="1" applyFont="1" applyBorder="1" applyAlignment="1">
      <alignment horizontal="center"/>
    </xf>
    <xf numFmtId="17" fontId="15" fillId="0" borderId="0" xfId="9" applyNumberFormat="1" applyFont="1" applyBorder="1" applyAlignment="1">
      <alignment horizontal="center"/>
    </xf>
    <xf numFmtId="17" fontId="15" fillId="0" borderId="0" xfId="9" applyNumberFormat="1" applyFont="1" applyFill="1" applyBorder="1" applyAlignment="1">
      <alignment horizontal="center"/>
    </xf>
    <xf numFmtId="0" fontId="15" fillId="0" borderId="0" xfId="9" applyNumberFormat="1" applyFont="1" applyFill="1" applyBorder="1" applyAlignment="1">
      <alignment horizontal="center"/>
    </xf>
    <xf numFmtId="0" fontId="15" fillId="0" borderId="0" xfId="3" applyFont="1" applyFill="1" applyBorder="1"/>
    <xf numFmtId="165" fontId="7" fillId="0" borderId="0" xfId="9" applyNumberFormat="1" applyFill="1" applyBorder="1"/>
    <xf numFmtId="165" fontId="7" fillId="10" borderId="0" xfId="9" applyNumberFormat="1" applyFill="1" applyBorder="1"/>
    <xf numFmtId="165" fontId="7" fillId="0" borderId="0" xfId="3" applyNumberFormat="1" applyBorder="1"/>
    <xf numFmtId="165" fontId="7" fillId="11" borderId="0" xfId="9" applyNumberFormat="1" applyFont="1" applyFill="1" applyBorder="1"/>
    <xf numFmtId="165" fontId="7" fillId="0" borderId="0" xfId="9" applyNumberFormat="1" applyBorder="1"/>
    <xf numFmtId="0" fontId="15" fillId="0" borderId="0" xfId="3" applyFont="1" applyBorder="1"/>
    <xf numFmtId="0" fontId="7" fillId="0" borderId="0" xfId="3" applyFont="1" applyBorder="1"/>
    <xf numFmtId="0" fontId="7" fillId="10" borderId="0" xfId="3" applyFill="1"/>
    <xf numFmtId="0" fontId="7" fillId="11" borderId="0" xfId="3" applyFont="1" applyFill="1" applyBorder="1"/>
    <xf numFmtId="165" fontId="7" fillId="0" borderId="23" xfId="9" applyNumberFormat="1" applyBorder="1"/>
    <xf numFmtId="165" fontId="7" fillId="10" borderId="23" xfId="9" applyNumberFormat="1" applyFill="1" applyBorder="1"/>
    <xf numFmtId="165" fontId="7" fillId="11" borderId="23" xfId="9" applyNumberFormat="1" applyFont="1" applyFill="1" applyBorder="1"/>
    <xf numFmtId="0" fontId="7" fillId="0" borderId="0" xfId="3" applyFill="1" applyBorder="1"/>
    <xf numFmtId="0" fontId="7" fillId="10" borderId="0" xfId="3" applyFill="1" applyBorder="1"/>
    <xf numFmtId="10" fontId="15" fillId="0" borderId="0" xfId="10" applyNumberFormat="1" applyFont="1"/>
    <xf numFmtId="10" fontId="15" fillId="0" borderId="0" xfId="10" applyNumberFormat="1" applyFont="1" applyBorder="1"/>
    <xf numFmtId="10" fontId="15" fillId="10" borderId="0" xfId="10" applyNumberFormat="1" applyFont="1" applyFill="1"/>
    <xf numFmtId="10" fontId="15" fillId="11" borderId="0" xfId="10" applyNumberFormat="1" applyFont="1" applyFill="1" applyBorder="1"/>
    <xf numFmtId="10" fontId="15" fillId="12" borderId="0" xfId="3" applyNumberFormat="1" applyFont="1" applyFill="1"/>
    <xf numFmtId="0" fontId="7" fillId="0" borderId="0" xfId="3" applyFont="1"/>
    <xf numFmtId="0" fontId="18" fillId="0" borderId="0" xfId="0" applyFont="1" applyAlignment="1">
      <alignment vertical="center"/>
    </xf>
    <xf numFmtId="0" fontId="24" fillId="3" borderId="0" xfId="3" applyFont="1" applyFill="1"/>
    <xf numFmtId="0" fontId="25" fillId="3" borderId="0" xfId="3" applyFont="1" applyFill="1"/>
    <xf numFmtId="0" fontId="25" fillId="3" borderId="0" xfId="3" applyFont="1" applyFill="1" applyBorder="1"/>
    <xf numFmtId="0" fontId="24" fillId="5" borderId="0" xfId="3" applyFont="1" applyFill="1"/>
    <xf numFmtId="0" fontId="25" fillId="5" borderId="0" xfId="3" applyFont="1" applyFill="1"/>
    <xf numFmtId="0" fontId="25" fillId="5" borderId="0" xfId="3" applyFont="1" applyFill="1" applyBorder="1"/>
    <xf numFmtId="0" fontId="22" fillId="5" borderId="0" xfId="0" applyFont="1" applyFill="1" applyAlignment="1">
      <alignment vertical="center"/>
    </xf>
    <xf numFmtId="0" fontId="7" fillId="5" borderId="0" xfId="3" applyFill="1"/>
    <xf numFmtId="0" fontId="7" fillId="5" borderId="0" xfId="3" applyFill="1" applyBorder="1"/>
    <xf numFmtId="0" fontId="19" fillId="5" borderId="0" xfId="0" applyFont="1" applyFill="1" applyAlignment="1">
      <alignment horizontal="left" vertical="center" indent="4"/>
    </xf>
    <xf numFmtId="0" fontId="18" fillId="5" borderId="0" xfId="0" applyFont="1" applyFill="1" applyAlignment="1">
      <alignment vertical="center"/>
    </xf>
    <xf numFmtId="4" fontId="7" fillId="0" borderId="0" xfId="3" applyNumberFormat="1"/>
    <xf numFmtId="14" fontId="7" fillId="0" borderId="0" xfId="3" applyNumberFormat="1"/>
    <xf numFmtId="16" fontId="15" fillId="0" borderId="24" xfId="3" applyNumberFormat="1" applyFont="1" applyBorder="1"/>
    <xf numFmtId="3" fontId="7" fillId="0" borderId="0" xfId="3" applyNumberFormat="1"/>
    <xf numFmtId="0" fontId="29" fillId="0" borderId="0" xfId="0" applyFont="1" applyAlignment="1">
      <alignment vertical="center"/>
    </xf>
    <xf numFmtId="0" fontId="30" fillId="3" borderId="0" xfId="0" applyFont="1" applyFill="1" applyAlignment="1">
      <alignment vertical="center"/>
    </xf>
    <xf numFmtId="16" fontId="30" fillId="3" borderId="0" xfId="0" applyNumberFormat="1" applyFont="1" applyFill="1" applyAlignment="1">
      <alignment horizontal="right" vertical="center"/>
    </xf>
    <xf numFmtId="0" fontId="31" fillId="0" borderId="8" xfId="0" applyFont="1" applyBorder="1" applyAlignment="1">
      <alignment vertical="center"/>
    </xf>
    <xf numFmtId="0" fontId="31" fillId="0" borderId="3" xfId="0" applyFont="1" applyBorder="1" applyAlignment="1">
      <alignment vertical="center"/>
    </xf>
    <xf numFmtId="0" fontId="32" fillId="0" borderId="4" xfId="0" applyFont="1" applyBorder="1" applyAlignment="1">
      <alignment vertical="center"/>
    </xf>
    <xf numFmtId="0" fontId="32" fillId="0" borderId="7" xfId="0" applyFont="1" applyBorder="1" applyAlignment="1">
      <alignment vertical="center"/>
    </xf>
    <xf numFmtId="10" fontId="29" fillId="0" borderId="7" xfId="0" applyNumberFormat="1" applyFont="1" applyBorder="1" applyAlignment="1">
      <alignment horizontal="right" vertical="center"/>
    </xf>
    <xf numFmtId="0" fontId="31" fillId="0" borderId="4" xfId="0" applyFont="1" applyBorder="1" applyAlignment="1">
      <alignment vertical="center"/>
    </xf>
    <xf numFmtId="0" fontId="31" fillId="0" borderId="7" xfId="0" applyFont="1" applyBorder="1" applyAlignment="1">
      <alignment vertical="center"/>
    </xf>
    <xf numFmtId="10" fontId="31" fillId="0" borderId="7" xfId="0" applyNumberFormat="1" applyFont="1" applyBorder="1" applyAlignment="1">
      <alignment horizontal="right" vertical="center"/>
    </xf>
    <xf numFmtId="0" fontId="33" fillId="0" borderId="0" xfId="0" applyFont="1" applyAlignment="1">
      <alignment horizontal="left" vertical="center" indent="1"/>
    </xf>
    <xf numFmtId="0" fontId="34" fillId="3" borderId="25" xfId="0" applyFont="1" applyFill="1" applyBorder="1" applyAlignment="1">
      <alignment horizontal="center" vertical="center"/>
    </xf>
    <xf numFmtId="0" fontId="34" fillId="3" borderId="27" xfId="0" applyFont="1" applyFill="1" applyBorder="1" applyAlignment="1">
      <alignment horizontal="center" vertical="center" wrapText="1"/>
    </xf>
    <xf numFmtId="0" fontId="34" fillId="3" borderId="28" xfId="0" applyFont="1" applyFill="1" applyBorder="1" applyAlignment="1">
      <alignment horizontal="center" vertical="center" wrapText="1"/>
    </xf>
    <xf numFmtId="0" fontId="34" fillId="3" borderId="29" xfId="0" applyFont="1" applyFill="1" applyBorder="1" applyAlignment="1">
      <alignment horizontal="center" vertical="center" wrapText="1"/>
    </xf>
    <xf numFmtId="0" fontId="34" fillId="3" borderId="30" xfId="0" applyFont="1" applyFill="1" applyBorder="1" applyAlignment="1">
      <alignment horizontal="center" vertical="center" wrapText="1"/>
    </xf>
    <xf numFmtId="16" fontId="34" fillId="3" borderId="26" xfId="0" applyNumberFormat="1" applyFont="1" applyFill="1" applyBorder="1" applyAlignment="1">
      <alignment horizontal="center" vertical="center"/>
    </xf>
    <xf numFmtId="0" fontId="35" fillId="13" borderId="31" xfId="0" applyFont="1" applyFill="1" applyBorder="1" applyAlignment="1">
      <alignment horizontal="center" vertical="center"/>
    </xf>
    <xf numFmtId="3" fontId="31" fillId="0" borderId="0" xfId="0" applyNumberFormat="1" applyFont="1" applyAlignment="1">
      <alignment horizontal="center" vertical="center"/>
    </xf>
    <xf numFmtId="10" fontId="31" fillId="13" borderId="0" xfId="0" applyNumberFormat="1" applyFont="1" applyFill="1" applyAlignment="1">
      <alignment horizontal="center" vertical="center"/>
    </xf>
    <xf numFmtId="16" fontId="34" fillId="3" borderId="28" xfId="0" applyNumberFormat="1" applyFont="1" applyFill="1" applyBorder="1" applyAlignment="1">
      <alignment horizontal="center" vertical="center"/>
    </xf>
    <xf numFmtId="0" fontId="34" fillId="3" borderId="29" xfId="0" applyFont="1" applyFill="1" applyBorder="1" applyAlignment="1">
      <alignment horizontal="center" vertical="center"/>
    </xf>
    <xf numFmtId="0" fontId="27" fillId="0" borderId="0" xfId="0" applyFont="1" applyAlignment="1">
      <alignment vertical="center"/>
    </xf>
    <xf numFmtId="0" fontId="28" fillId="0" borderId="0" xfId="0" applyFont="1" applyAlignment="1">
      <alignment horizontal="left" vertical="center" indent="5"/>
    </xf>
    <xf numFmtId="0" fontId="19" fillId="0" borderId="0" xfId="0" applyFont="1" applyAlignment="1">
      <alignment vertical="center"/>
    </xf>
    <xf numFmtId="0" fontId="36" fillId="5" borderId="0" xfId="3" applyFont="1" applyFill="1"/>
    <xf numFmtId="0" fontId="31" fillId="14" borderId="0" xfId="0" applyFont="1" applyFill="1" applyAlignment="1">
      <alignment vertical="center"/>
    </xf>
    <xf numFmtId="16" fontId="32" fillId="13" borderId="8" xfId="0" applyNumberFormat="1" applyFont="1" applyFill="1" applyBorder="1" applyAlignment="1">
      <alignment horizontal="center" vertical="center"/>
    </xf>
    <xf numFmtId="16" fontId="32" fillId="13" borderId="3" xfId="0" applyNumberFormat="1" applyFont="1" applyFill="1" applyBorder="1" applyAlignment="1">
      <alignment horizontal="center" vertical="center"/>
    </xf>
    <xf numFmtId="0" fontId="38" fillId="14" borderId="4" xfId="0" applyFont="1" applyFill="1" applyBorder="1" applyAlignment="1">
      <alignment horizontal="center" vertical="center"/>
    </xf>
    <xf numFmtId="0" fontId="38" fillId="14" borderId="7" xfId="0" applyFont="1" applyFill="1" applyBorder="1" applyAlignment="1">
      <alignment horizontal="center" vertical="center"/>
    </xf>
    <xf numFmtId="0" fontId="39" fillId="14" borderId="7" xfId="0" applyFont="1" applyFill="1" applyBorder="1" applyAlignment="1">
      <alignment horizontal="center" vertical="center"/>
    </xf>
    <xf numFmtId="0" fontId="26"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28" fillId="0" borderId="0" xfId="0" applyFont="1" applyAlignment="1">
      <alignment vertical="center"/>
    </xf>
    <xf numFmtId="0" fontId="41" fillId="0" borderId="0" xfId="0" applyFont="1"/>
    <xf numFmtId="0" fontId="34" fillId="3" borderId="26" xfId="0" applyFont="1" applyFill="1" applyBorder="1" applyAlignment="1">
      <alignment horizontal="center" vertical="center"/>
    </xf>
    <xf numFmtId="0" fontId="35" fillId="13" borderId="0" xfId="0" applyFont="1" applyFill="1" applyAlignment="1">
      <alignment horizontal="center" vertical="center"/>
    </xf>
    <xf numFmtId="9" fontId="43" fillId="13" borderId="26" xfId="0" applyNumberFormat="1" applyFont="1" applyFill="1" applyBorder="1" applyAlignment="1">
      <alignment horizontal="center" vertical="center"/>
    </xf>
    <xf numFmtId="0" fontId="35" fillId="13" borderId="34" xfId="0" applyFont="1" applyFill="1" applyBorder="1" applyAlignment="1">
      <alignment horizontal="center" vertical="center"/>
    </xf>
    <xf numFmtId="9" fontId="43" fillId="13" borderId="28" xfId="0" applyNumberFormat="1" applyFont="1" applyFill="1" applyBorder="1" applyAlignment="1">
      <alignment horizontal="center" vertical="center"/>
    </xf>
    <xf numFmtId="0" fontId="34" fillId="3" borderId="26" xfId="0" applyFont="1" applyFill="1" applyBorder="1" applyAlignment="1">
      <alignment horizontal="center" vertical="center" wrapText="1"/>
    </xf>
    <xf numFmtId="16" fontId="34" fillId="3" borderId="35" xfId="0" applyNumberFormat="1" applyFont="1" applyFill="1" applyBorder="1" applyAlignment="1">
      <alignment horizontal="center" vertical="center"/>
    </xf>
    <xf numFmtId="16" fontId="34" fillId="3" borderId="36" xfId="0" applyNumberFormat="1" applyFont="1" applyFill="1" applyBorder="1" applyAlignment="1">
      <alignment horizontal="center" vertical="center"/>
    </xf>
    <xf numFmtId="164" fontId="6" fillId="0" borderId="13" xfId="2" applyNumberFormat="1" applyFont="1" applyBorder="1" applyAlignment="1" applyProtection="1">
      <alignment horizontal="center"/>
      <protection locked="0"/>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34" fillId="3" borderId="29" xfId="0" applyFont="1" applyFill="1" applyBorder="1" applyAlignment="1">
      <alignment horizontal="center" vertical="center"/>
    </xf>
    <xf numFmtId="0" fontId="34" fillId="3" borderId="32" xfId="0" applyFont="1" applyFill="1" applyBorder="1" applyAlignment="1">
      <alignment horizontal="center" vertical="center"/>
    </xf>
    <xf numFmtId="0" fontId="34" fillId="3" borderId="33" xfId="0" applyFont="1" applyFill="1" applyBorder="1" applyAlignment="1">
      <alignment horizontal="center" vertical="center"/>
    </xf>
    <xf numFmtId="0" fontId="37" fillId="14" borderId="6" xfId="0" applyFont="1" applyFill="1" applyBorder="1" applyAlignment="1">
      <alignment vertical="center"/>
    </xf>
    <xf numFmtId="0" fontId="48" fillId="3" borderId="0" xfId="0" applyFont="1" applyFill="1"/>
    <xf numFmtId="10" fontId="1" fillId="0" borderId="0" xfId="1" applyNumberFormat="1" applyFont="1"/>
    <xf numFmtId="0" fontId="48" fillId="5" borderId="0" xfId="0" applyFont="1" applyFill="1"/>
    <xf numFmtId="10" fontId="0" fillId="0" borderId="0" xfId="0" applyNumberFormat="1"/>
    <xf numFmtId="0" fontId="36" fillId="0" borderId="0" xfId="0" applyFont="1"/>
    <xf numFmtId="0" fontId="108" fillId="0" borderId="0" xfId="0" applyFont="1" applyAlignment="1">
      <alignment horizontal="center"/>
    </xf>
    <xf numFmtId="0" fontId="108" fillId="0" borderId="0" xfId="0" applyFont="1" applyAlignment="1">
      <alignment horizontal="center" vertical="center"/>
    </xf>
    <xf numFmtId="0" fontId="108" fillId="0" borderId="0" xfId="0" applyFont="1" applyBorder="1" applyAlignment="1">
      <alignment horizontal="center"/>
    </xf>
    <xf numFmtId="0" fontId="108" fillId="0" borderId="0" xfId="0" applyFont="1"/>
    <xf numFmtId="9" fontId="108" fillId="0" borderId="0" xfId="1" applyFont="1" applyAlignment="1">
      <alignment horizontal="center"/>
    </xf>
    <xf numFmtId="0" fontId="109" fillId="3" borderId="49" xfId="0" applyFont="1" applyFill="1" applyBorder="1" applyAlignment="1">
      <alignment horizontal="center" wrapText="1"/>
    </xf>
    <xf numFmtId="0" fontId="109" fillId="3" borderId="15" xfId="0" applyFont="1" applyFill="1" applyBorder="1" applyAlignment="1">
      <alignment horizontal="center" wrapText="1"/>
    </xf>
    <xf numFmtId="0" fontId="110" fillId="0" borderId="15" xfId="0" applyFont="1" applyBorder="1" applyAlignment="1">
      <alignment horizontal="center" wrapText="1"/>
    </xf>
    <xf numFmtId="0" fontId="111" fillId="0" borderId="50" xfId="0" applyFont="1" applyFill="1" applyBorder="1" applyAlignment="1">
      <alignment horizontal="center"/>
    </xf>
    <xf numFmtId="17" fontId="111" fillId="0" borderId="0" xfId="0" applyNumberFormat="1" applyFont="1" applyFill="1" applyBorder="1" applyAlignment="1">
      <alignment horizontal="center"/>
    </xf>
    <xf numFmtId="17" fontId="111" fillId="0" borderId="0" xfId="0" applyNumberFormat="1" applyFont="1" applyFill="1" applyBorder="1" applyAlignment="1">
      <alignment horizontal="center" vertical="center"/>
    </xf>
    <xf numFmtId="17" fontId="111" fillId="0" borderId="41" xfId="0" applyNumberFormat="1" applyFont="1" applyFill="1" applyBorder="1" applyAlignment="1">
      <alignment horizontal="center" vertical="center"/>
    </xf>
    <xf numFmtId="0" fontId="108" fillId="0" borderId="50" xfId="0" applyFont="1" applyFill="1" applyBorder="1"/>
    <xf numFmtId="3" fontId="108" fillId="0" borderId="0" xfId="0" applyNumberFormat="1" applyFont="1" applyBorder="1" applyAlignment="1">
      <alignment horizontal="center"/>
    </xf>
    <xf numFmtId="10" fontId="108" fillId="0" borderId="0" xfId="0" applyNumberFormat="1" applyFont="1" applyFill="1" applyBorder="1" applyAlignment="1">
      <alignment horizontal="center"/>
    </xf>
    <xf numFmtId="0" fontId="111" fillId="0" borderId="50" xfId="0" applyFont="1" applyFill="1" applyBorder="1"/>
    <xf numFmtId="10" fontId="111" fillId="0" borderId="0" xfId="0" applyNumberFormat="1" applyFont="1" applyFill="1" applyBorder="1" applyAlignment="1">
      <alignment horizontal="center"/>
    </xf>
    <xf numFmtId="0" fontId="109" fillId="3" borderId="50" xfId="0" applyFont="1" applyFill="1" applyBorder="1" applyAlignment="1">
      <alignment horizontal="center" wrapText="1"/>
    </xf>
    <xf numFmtId="0" fontId="109" fillId="3" borderId="0" xfId="0" applyFont="1" applyFill="1" applyBorder="1" applyAlignment="1">
      <alignment horizontal="center" wrapText="1"/>
    </xf>
    <xf numFmtId="0" fontId="110" fillId="0" borderId="0" xfId="0" applyFont="1" applyBorder="1" applyAlignment="1">
      <alignment horizontal="center" wrapText="1"/>
    </xf>
    <xf numFmtId="0" fontId="0" fillId="0" borderId="0" xfId="0" applyAlignment="1"/>
    <xf numFmtId="10" fontId="108" fillId="7" borderId="0" xfId="0" applyNumberFormat="1" applyFont="1" applyFill="1" applyBorder="1" applyAlignment="1">
      <alignment horizontal="center"/>
    </xf>
    <xf numFmtId="10" fontId="112" fillId="0" borderId="0" xfId="0" applyNumberFormat="1" applyFont="1" applyFill="1" applyBorder="1" applyAlignment="1">
      <alignment horizontal="center"/>
    </xf>
    <xf numFmtId="0" fontId="2" fillId="5" borderId="0" xfId="0" applyFont="1" applyFill="1" applyAlignment="1">
      <alignment horizontal="center"/>
    </xf>
    <xf numFmtId="49" fontId="2" fillId="5" borderId="0" xfId="0" applyNumberFormat="1" applyFont="1" applyFill="1" applyAlignment="1">
      <alignment horizontal="center"/>
    </xf>
    <xf numFmtId="0" fontId="113" fillId="5" borderId="51" xfId="0" applyFont="1" applyFill="1" applyBorder="1" applyAlignment="1">
      <alignment horizontal="center" vertical="center"/>
    </xf>
    <xf numFmtId="0" fontId="0" fillId="5" borderId="41" xfId="0" applyFill="1" applyBorder="1"/>
    <xf numFmtId="0" fontId="0" fillId="5" borderId="41" xfId="0" applyFill="1" applyBorder="1" applyAlignment="1">
      <alignment horizontal="center"/>
    </xf>
    <xf numFmtId="0" fontId="0" fillId="5" borderId="52" xfId="0" applyFill="1" applyBorder="1" applyAlignment="1">
      <alignment horizontal="center"/>
    </xf>
    <xf numFmtId="0" fontId="113" fillId="5" borderId="49" xfId="0" applyFont="1" applyFill="1" applyBorder="1" applyAlignment="1">
      <alignment horizontal="center" vertical="center"/>
    </xf>
    <xf numFmtId="0" fontId="0" fillId="5" borderId="15" xfId="0" applyFill="1" applyBorder="1"/>
    <xf numFmtId="0" fontId="0" fillId="5" borderId="15" xfId="0" applyFill="1" applyBorder="1" applyAlignment="1">
      <alignment horizontal="center"/>
    </xf>
    <xf numFmtId="9" fontId="0" fillId="5" borderId="15" xfId="0" applyNumberFormat="1" applyFill="1" applyBorder="1" applyAlignment="1">
      <alignment horizontal="center"/>
    </xf>
    <xf numFmtId="9" fontId="0" fillId="5" borderId="53" xfId="0" applyNumberFormat="1" applyFill="1" applyBorder="1" applyAlignment="1">
      <alignment horizontal="center"/>
    </xf>
    <xf numFmtId="9" fontId="0" fillId="0" borderId="0" xfId="0" applyNumberFormat="1" applyFill="1" applyBorder="1" applyAlignment="1">
      <alignment horizontal="center"/>
    </xf>
    <xf numFmtId="0" fontId="0" fillId="5" borderId="41" xfId="0" applyFill="1" applyBorder="1" applyAlignment="1">
      <alignment horizontal="center"/>
    </xf>
    <xf numFmtId="0" fontId="0" fillId="5" borderId="52" xfId="0" applyFill="1" applyBorder="1" applyAlignment="1">
      <alignment horizontal="center"/>
    </xf>
    <xf numFmtId="0" fontId="0" fillId="0" borderId="0" xfId="0" applyFill="1" applyBorder="1" applyAlignment="1">
      <alignment horizontal="center"/>
    </xf>
    <xf numFmtId="0" fontId="113" fillId="5" borderId="50" xfId="0" applyFont="1" applyFill="1" applyBorder="1" applyAlignment="1">
      <alignment horizontal="center" vertical="center"/>
    </xf>
    <xf numFmtId="0" fontId="114" fillId="5" borderId="0" xfId="0" applyFont="1" applyFill="1" applyBorder="1" applyAlignment="1">
      <alignment horizontal="right"/>
    </xf>
    <xf numFmtId="0" fontId="0" fillId="5" borderId="0" xfId="0" applyFill="1" applyBorder="1" applyAlignment="1">
      <alignment horizontal="center"/>
    </xf>
    <xf numFmtId="196" fontId="0" fillId="0" borderId="0" xfId="1" applyNumberFormat="1" applyFont="1" applyFill="1" applyBorder="1" applyAlignment="1">
      <alignment horizontal="center"/>
    </xf>
    <xf numFmtId="196" fontId="0" fillId="5" borderId="24" xfId="1" applyNumberFormat="1" applyFont="1" applyFill="1" applyBorder="1" applyAlignment="1">
      <alignment horizontal="center"/>
    </xf>
    <xf numFmtId="0" fontId="0" fillId="5" borderId="0" xfId="0" applyFill="1" applyBorder="1"/>
    <xf numFmtId="0" fontId="0" fillId="5" borderId="24" xfId="0" applyFill="1" applyBorder="1" applyAlignment="1">
      <alignment horizontal="center"/>
    </xf>
    <xf numFmtId="9" fontId="0" fillId="5" borderId="0" xfId="0" applyNumberFormat="1" applyFill="1" applyBorder="1" applyAlignment="1">
      <alignment horizontal="center"/>
    </xf>
    <xf numFmtId="9" fontId="0" fillId="5" borderId="24" xfId="0" applyNumberFormat="1" applyFill="1" applyBorder="1" applyAlignment="1">
      <alignment horizontal="center"/>
    </xf>
    <xf numFmtId="9" fontId="0" fillId="0" borderId="15" xfId="0" applyNumberFormat="1" applyFill="1" applyBorder="1" applyAlignment="1">
      <alignment horizontal="center"/>
    </xf>
    <xf numFmtId="0" fontId="31" fillId="0" borderId="0" xfId="0" applyFont="1" applyAlignment="1">
      <alignment vertical="center"/>
    </xf>
    <xf numFmtId="0" fontId="31" fillId="0" borderId="0" xfId="0" applyFont="1" applyAlignment="1">
      <alignment horizontal="center" vertical="center"/>
    </xf>
    <xf numFmtId="14" fontId="31" fillId="0" borderId="0" xfId="0" applyNumberFormat="1" applyFont="1" applyAlignment="1">
      <alignment horizontal="right" vertical="center"/>
    </xf>
    <xf numFmtId="8" fontId="31" fillId="0" borderId="0" xfId="0" applyNumberFormat="1" applyFont="1" applyAlignment="1">
      <alignment horizontal="right" vertical="center"/>
    </xf>
    <xf numFmtId="197" fontId="31" fillId="0" borderId="0" xfId="0" applyNumberFormat="1" applyFont="1" applyAlignment="1">
      <alignment horizontal="right" vertical="center"/>
    </xf>
    <xf numFmtId="10" fontId="31" fillId="0" borderId="0" xfId="0" applyNumberFormat="1" applyFont="1" applyAlignment="1">
      <alignment horizontal="right" vertical="center"/>
    </xf>
    <xf numFmtId="10" fontId="0" fillId="0" borderId="0" xfId="1" applyNumberFormat="1" applyFont="1"/>
    <xf numFmtId="0" fontId="31" fillId="0" borderId="0" xfId="0" applyFont="1" applyAlignment="1">
      <alignment horizontal="left" vertical="center"/>
    </xf>
    <xf numFmtId="9" fontId="31" fillId="0" borderId="0" xfId="1" applyFont="1" applyAlignment="1">
      <alignment horizontal="right" vertical="center"/>
    </xf>
    <xf numFmtId="9" fontId="0" fillId="0" borderId="0" xfId="1" applyFont="1"/>
    <xf numFmtId="0" fontId="0" fillId="0" borderId="0" xfId="0" applyAlignment="1">
      <alignment vertical="center"/>
    </xf>
    <xf numFmtId="0" fontId="115" fillId="71" borderId="0" xfId="0" applyFont="1" applyFill="1" applyAlignment="1">
      <alignment horizontal="center" vertical="center"/>
    </xf>
    <xf numFmtId="0" fontId="48" fillId="71" borderId="0" xfId="0" applyFont="1" applyFill="1" applyAlignment="1">
      <alignment horizontal="center" vertical="center"/>
    </xf>
    <xf numFmtId="0" fontId="48" fillId="0" borderId="0" xfId="0" applyFont="1" applyFill="1" applyAlignment="1">
      <alignment horizontal="center"/>
    </xf>
    <xf numFmtId="0" fontId="0" fillId="0" borderId="0" xfId="0" applyFill="1"/>
    <xf numFmtId="0" fontId="0" fillId="6" borderId="0" xfId="0" applyFill="1"/>
    <xf numFmtId="9" fontId="116" fillId="6" borderId="0" xfId="0" applyNumberFormat="1" applyFont="1" applyFill="1" applyAlignment="1">
      <alignment horizontal="center"/>
    </xf>
    <xf numFmtId="9" fontId="2" fillId="6" borderId="0" xfId="0" applyNumberFormat="1" applyFont="1" applyFill="1" applyAlignment="1">
      <alignment horizontal="center"/>
    </xf>
    <xf numFmtId="196" fontId="2" fillId="6" borderId="0" xfId="0" applyNumberFormat="1" applyFont="1" applyFill="1" applyAlignment="1">
      <alignment horizontal="center"/>
    </xf>
    <xf numFmtId="10" fontId="2" fillId="6" borderId="0" xfId="0" applyNumberFormat="1" applyFont="1" applyFill="1" applyAlignment="1">
      <alignment horizontal="center"/>
    </xf>
    <xf numFmtId="196" fontId="2" fillId="6" borderId="0" xfId="1" applyNumberFormat="1" applyFont="1" applyFill="1" applyAlignment="1">
      <alignment horizontal="center"/>
    </xf>
    <xf numFmtId="0" fontId="2" fillId="6" borderId="0" xfId="0" applyFont="1" applyFill="1" applyAlignment="1">
      <alignment horizontal="center"/>
    </xf>
    <xf numFmtId="0" fontId="2" fillId="6" borderId="0" xfId="0" applyFont="1" applyFill="1"/>
    <xf numFmtId="9" fontId="117" fillId="0" borderId="0" xfId="0" applyNumberFormat="1" applyFont="1" applyAlignment="1">
      <alignment horizontal="center"/>
    </xf>
    <xf numFmtId="9" fontId="0" fillId="0" borderId="0" xfId="0" applyNumberFormat="1" applyAlignment="1">
      <alignment horizontal="center"/>
    </xf>
    <xf numFmtId="0" fontId="0" fillId="0" borderId="0" xfId="0" applyAlignment="1">
      <alignment horizontal="center"/>
    </xf>
    <xf numFmtId="0" fontId="116" fillId="6" borderId="0" xfId="0" applyFont="1" applyFill="1" applyAlignment="1">
      <alignment horizontal="center"/>
    </xf>
    <xf numFmtId="0" fontId="0" fillId="0" borderId="0" xfId="0" applyAlignment="1">
      <alignment horizontal="right"/>
    </xf>
    <xf numFmtId="10" fontId="0" fillId="0" borderId="0" xfId="0" applyNumberFormat="1" applyAlignment="1">
      <alignment horizontal="center"/>
    </xf>
    <xf numFmtId="196" fontId="0" fillId="0" borderId="0" xfId="0" applyNumberFormat="1" applyAlignment="1">
      <alignment horizontal="center"/>
    </xf>
    <xf numFmtId="10" fontId="116" fillId="6" borderId="0" xfId="0" applyNumberFormat="1" applyFont="1" applyFill="1" applyAlignment="1">
      <alignment horizontal="center"/>
    </xf>
    <xf numFmtId="10" fontId="2" fillId="6" borderId="0" xfId="1" applyNumberFormat="1" applyFont="1" applyFill="1" applyAlignment="1">
      <alignment horizontal="center"/>
    </xf>
  </cellXfs>
  <cellStyles count="7786">
    <cellStyle name=" 1" xfId="16"/>
    <cellStyle name="%" xfId="17"/>
    <cellStyle name="_2007 cBPIMth" xfId="18"/>
    <cellStyle name="_Análisis Margen" xfId="19"/>
    <cellStyle name="_Analisis Mg Acum" xfId="20"/>
    <cellStyle name="_Apoyo MV" xfId="21"/>
    <cellStyle name="_Banefe_Negocios" xfId="22"/>
    <cellStyle name="_Banefe_Negocios_vf" xfId="23"/>
    <cellStyle name="_Bcom" xfId="24"/>
    <cellStyle name="_Bcom cBfe_ene08" xfId="25"/>
    <cellStyle name="_Book2" xfId="26"/>
    <cellStyle name="_Detalle_Tarjetas_Evol" xfId="27"/>
    <cellStyle name="_Mora-Prod" xfId="28"/>
    <cellStyle name="_Presupuesto 2007 v1" xfId="29"/>
    <cellStyle name="_Reporting Filedef" xfId="30"/>
    <cellStyle name="=C:\WINNT35\SYSTEM32\COMMAND.COM" xfId="31"/>
    <cellStyle name="0,0_x000d__x000a_NA_x000d__x000a_" xfId="32"/>
    <cellStyle name="1" xfId="33"/>
    <cellStyle name="1_SALEM" xfId="34"/>
    <cellStyle name="1_sec8 (2)" xfId="35"/>
    <cellStyle name="2" xfId="36"/>
    <cellStyle name="2_SALEM" xfId="37"/>
    <cellStyle name="20% - Accent1 10" xfId="38"/>
    <cellStyle name="20% - Accent1 11" xfId="39"/>
    <cellStyle name="20% - Accent1 12" xfId="40"/>
    <cellStyle name="20% - Accent1 13" xfId="41"/>
    <cellStyle name="20% - Accent1 14" xfId="42"/>
    <cellStyle name="20% - Accent1 15" xfId="43"/>
    <cellStyle name="20% - Accent1 16" xfId="44"/>
    <cellStyle name="20% - Accent1 17" xfId="45"/>
    <cellStyle name="20% - Accent1 18" xfId="46"/>
    <cellStyle name="20% - Accent1 19" xfId="47"/>
    <cellStyle name="20% - Accent1 2" xfId="48"/>
    <cellStyle name="20% - Accent1 2 2" xfId="49"/>
    <cellStyle name="20% - Accent1 2 2 2" xfId="50"/>
    <cellStyle name="20% - Accent1 2 2 2 2" xfId="51"/>
    <cellStyle name="20% - Accent1 2 2 2 2 2" xfId="52"/>
    <cellStyle name="20% - Accent1 2 2 2 3" xfId="53"/>
    <cellStyle name="20% - Accent1 2 2 3" xfId="54"/>
    <cellStyle name="20% - Accent1 2 2 3 2" xfId="55"/>
    <cellStyle name="20% - Accent1 2 2 3 3" xfId="56"/>
    <cellStyle name="20% - Accent1 2 2 4" xfId="57"/>
    <cellStyle name="20% - Accent1 2 2 4 2" xfId="58"/>
    <cellStyle name="20% - Accent1 2 2 5" xfId="59"/>
    <cellStyle name="20% - Accent1 2 3" xfId="60"/>
    <cellStyle name="20% - Accent1 2 3 2" xfId="61"/>
    <cellStyle name="20% - Accent1 2 3 2 2" xfId="62"/>
    <cellStyle name="20% - Accent1 2 3 3" xfId="63"/>
    <cellStyle name="20% - Accent1 2 3 3 2" xfId="64"/>
    <cellStyle name="20% - Accent1 2 4" xfId="65"/>
    <cellStyle name="20% - Accent1 2 4 2" xfId="66"/>
    <cellStyle name="20% - Accent1 2 5" xfId="67"/>
    <cellStyle name="20% - Accent1 2 5 2" xfId="68"/>
    <cellStyle name="20% - Accent1 2 5 3" xfId="69"/>
    <cellStyle name="20% - Accent1 2 6" xfId="70"/>
    <cellStyle name="20% - Accent1 2 6 2" xfId="71"/>
    <cellStyle name="20% - Accent1 2_BBG" xfId="72"/>
    <cellStyle name="20% - Accent1 20" xfId="73"/>
    <cellStyle name="20% - Accent1 21" xfId="74"/>
    <cellStyle name="20% - Accent1 22" xfId="75"/>
    <cellStyle name="20% - Accent1 23" xfId="76"/>
    <cellStyle name="20% - Accent1 24" xfId="77"/>
    <cellStyle name="20% - Accent1 25" xfId="78"/>
    <cellStyle name="20% - Accent1 26" xfId="79"/>
    <cellStyle name="20% - Accent1 27" xfId="80"/>
    <cellStyle name="20% - Accent1 28" xfId="81"/>
    <cellStyle name="20% - Accent1 29" xfId="82"/>
    <cellStyle name="20% - Accent1 3" xfId="83"/>
    <cellStyle name="20% - Accent1 3 2" xfId="84"/>
    <cellStyle name="20% - Accent1 3 2 2" xfId="85"/>
    <cellStyle name="20% - Accent1 3 2 2 2" xfId="86"/>
    <cellStyle name="20% - Accent1 3 2 3" xfId="87"/>
    <cellStyle name="20% - Accent1 3 3" xfId="88"/>
    <cellStyle name="20% - Accent1 3 3 2" xfId="89"/>
    <cellStyle name="20% - Accent1 3 3 3" xfId="90"/>
    <cellStyle name="20% - Accent1 3 4" xfId="91"/>
    <cellStyle name="20% - Accent1 3 4 2" xfId="92"/>
    <cellStyle name="20% - Accent1 3 4 3" xfId="93"/>
    <cellStyle name="20% - Accent1 3 5" xfId="94"/>
    <cellStyle name="20% - Accent1 30" xfId="95"/>
    <cellStyle name="20% - Accent1 31" xfId="96"/>
    <cellStyle name="20% - Accent1 32" xfId="97"/>
    <cellStyle name="20% - Accent1 33" xfId="98"/>
    <cellStyle name="20% - Accent1 34" xfId="99"/>
    <cellStyle name="20% - Accent1 35" xfId="100"/>
    <cellStyle name="20% - Accent1 36" xfId="101"/>
    <cellStyle name="20% - Accent1 37" xfId="102"/>
    <cellStyle name="20% - Accent1 38" xfId="103"/>
    <cellStyle name="20% - Accent1 39" xfId="104"/>
    <cellStyle name="20% - Accent1 4" xfId="105"/>
    <cellStyle name="20% - Accent1 4 2" xfId="106"/>
    <cellStyle name="20% - Accent1 4 2 2" xfId="107"/>
    <cellStyle name="20% - Accent1 4 3" xfId="108"/>
    <cellStyle name="20% - Accent1 4 3 2" xfId="109"/>
    <cellStyle name="20% - Accent1 4 4" xfId="110"/>
    <cellStyle name="20% - Accent1 40" xfId="111"/>
    <cellStyle name="20% - Accent1 41" xfId="112"/>
    <cellStyle name="20% - Accent1 42" xfId="113"/>
    <cellStyle name="20% - Accent1 43" xfId="114"/>
    <cellStyle name="20% - Accent1 44" xfId="115"/>
    <cellStyle name="20% - Accent1 45" xfId="116"/>
    <cellStyle name="20% - Accent1 46" xfId="117"/>
    <cellStyle name="20% - Accent1 47" xfId="118"/>
    <cellStyle name="20% - Accent1 48" xfId="119"/>
    <cellStyle name="20% - Accent1 49" xfId="120"/>
    <cellStyle name="20% - Accent1 5" xfId="121"/>
    <cellStyle name="20% - Accent1 5 2" xfId="122"/>
    <cellStyle name="20% - Accent1 5 3" xfId="123"/>
    <cellStyle name="20% - Accent1 5 4" xfId="124"/>
    <cellStyle name="20% - Accent1 50" xfId="125"/>
    <cellStyle name="20% - Accent1 51" xfId="126"/>
    <cellStyle name="20% - Accent1 52" xfId="127"/>
    <cellStyle name="20% - Accent1 53" xfId="128"/>
    <cellStyle name="20% - Accent1 54" xfId="129"/>
    <cellStyle name="20% - Accent1 55" xfId="130"/>
    <cellStyle name="20% - Accent1 56" xfId="131"/>
    <cellStyle name="20% - Accent1 57" xfId="132"/>
    <cellStyle name="20% - Accent1 58" xfId="133"/>
    <cellStyle name="20% - Accent1 59" xfId="134"/>
    <cellStyle name="20% - Accent1 6" xfId="135"/>
    <cellStyle name="20% - Accent1 6 2" xfId="136"/>
    <cellStyle name="20% - Accent1 60" xfId="137"/>
    <cellStyle name="20% - Accent1 7" xfId="138"/>
    <cellStyle name="20% - Accent1 8" xfId="139"/>
    <cellStyle name="20% - Accent1 9" xfId="140"/>
    <cellStyle name="20% - Accent2 10" xfId="141"/>
    <cellStyle name="20% - Accent2 11" xfId="142"/>
    <cellStyle name="20% - Accent2 12" xfId="143"/>
    <cellStyle name="20% - Accent2 13" xfId="144"/>
    <cellStyle name="20% - Accent2 14" xfId="145"/>
    <cellStyle name="20% - Accent2 15" xfId="146"/>
    <cellStyle name="20% - Accent2 16" xfId="147"/>
    <cellStyle name="20% - Accent2 17" xfId="148"/>
    <cellStyle name="20% - Accent2 18" xfId="149"/>
    <cellStyle name="20% - Accent2 19" xfId="150"/>
    <cellStyle name="20% - Accent2 2" xfId="151"/>
    <cellStyle name="20% - Accent2 2 2" xfId="152"/>
    <cellStyle name="20% - Accent2 2 2 2" xfId="153"/>
    <cellStyle name="20% - Accent2 2 2 2 2" xfId="154"/>
    <cellStyle name="20% - Accent2 2 2 2 2 2" xfId="155"/>
    <cellStyle name="20% - Accent2 2 2 2 3" xfId="156"/>
    <cellStyle name="20% - Accent2 2 2 3" xfId="157"/>
    <cellStyle name="20% - Accent2 2 2 3 2" xfId="158"/>
    <cellStyle name="20% - Accent2 2 2 3 3" xfId="159"/>
    <cellStyle name="20% - Accent2 2 2 4" xfId="160"/>
    <cellStyle name="20% - Accent2 2 2 4 2" xfId="161"/>
    <cellStyle name="20% - Accent2 2 2 5" xfId="162"/>
    <cellStyle name="20% - Accent2 2 3" xfId="163"/>
    <cellStyle name="20% - Accent2 2 3 2" xfId="164"/>
    <cellStyle name="20% - Accent2 2 3 2 2" xfId="165"/>
    <cellStyle name="20% - Accent2 2 3 3" xfId="166"/>
    <cellStyle name="20% - Accent2 2 3 3 2" xfId="167"/>
    <cellStyle name="20% - Accent2 2 4" xfId="168"/>
    <cellStyle name="20% - Accent2 2 4 2" xfId="169"/>
    <cellStyle name="20% - Accent2 2 5" xfId="170"/>
    <cellStyle name="20% - Accent2 2 5 2" xfId="171"/>
    <cellStyle name="20% - Accent2 2 5 3" xfId="172"/>
    <cellStyle name="20% - Accent2 2 6" xfId="173"/>
    <cellStyle name="20% - Accent2 2 6 2" xfId="174"/>
    <cellStyle name="20% - Accent2 2_BBG" xfId="175"/>
    <cellStyle name="20% - Accent2 20" xfId="176"/>
    <cellStyle name="20% - Accent2 21" xfId="177"/>
    <cellStyle name="20% - Accent2 22" xfId="178"/>
    <cellStyle name="20% - Accent2 23" xfId="179"/>
    <cellStyle name="20% - Accent2 24" xfId="180"/>
    <cellStyle name="20% - Accent2 25" xfId="181"/>
    <cellStyle name="20% - Accent2 26" xfId="182"/>
    <cellStyle name="20% - Accent2 27" xfId="183"/>
    <cellStyle name="20% - Accent2 28" xfId="184"/>
    <cellStyle name="20% - Accent2 29" xfId="185"/>
    <cellStyle name="20% - Accent2 3" xfId="186"/>
    <cellStyle name="20% - Accent2 3 2" xfId="187"/>
    <cellStyle name="20% - Accent2 3 2 2" xfId="188"/>
    <cellStyle name="20% - Accent2 3 2 2 2" xfId="189"/>
    <cellStyle name="20% - Accent2 3 2 3" xfId="190"/>
    <cellStyle name="20% - Accent2 3 3" xfId="191"/>
    <cellStyle name="20% - Accent2 3 3 2" xfId="192"/>
    <cellStyle name="20% - Accent2 3 3 3" xfId="193"/>
    <cellStyle name="20% - Accent2 3 4" xfId="194"/>
    <cellStyle name="20% - Accent2 3 4 2" xfId="195"/>
    <cellStyle name="20% - Accent2 3 4 3" xfId="196"/>
    <cellStyle name="20% - Accent2 3 5" xfId="197"/>
    <cellStyle name="20% - Accent2 30" xfId="198"/>
    <cellStyle name="20% - Accent2 31" xfId="199"/>
    <cellStyle name="20% - Accent2 32" xfId="200"/>
    <cellStyle name="20% - Accent2 33" xfId="201"/>
    <cellStyle name="20% - Accent2 34" xfId="202"/>
    <cellStyle name="20% - Accent2 35" xfId="203"/>
    <cellStyle name="20% - Accent2 36" xfId="204"/>
    <cellStyle name="20% - Accent2 37" xfId="205"/>
    <cellStyle name="20% - Accent2 38" xfId="206"/>
    <cellStyle name="20% - Accent2 39" xfId="207"/>
    <cellStyle name="20% - Accent2 4" xfId="208"/>
    <cellStyle name="20% - Accent2 4 2" xfId="209"/>
    <cellStyle name="20% - Accent2 4 2 2" xfId="210"/>
    <cellStyle name="20% - Accent2 4 3" xfId="211"/>
    <cellStyle name="20% - Accent2 4 3 2" xfId="212"/>
    <cellStyle name="20% - Accent2 4 4" xfId="213"/>
    <cellStyle name="20% - Accent2 40" xfId="214"/>
    <cellStyle name="20% - Accent2 41" xfId="215"/>
    <cellStyle name="20% - Accent2 42" xfId="216"/>
    <cellStyle name="20% - Accent2 43" xfId="217"/>
    <cellStyle name="20% - Accent2 44" xfId="218"/>
    <cellStyle name="20% - Accent2 45" xfId="219"/>
    <cellStyle name="20% - Accent2 46" xfId="220"/>
    <cellStyle name="20% - Accent2 47" xfId="221"/>
    <cellStyle name="20% - Accent2 48" xfId="222"/>
    <cellStyle name="20% - Accent2 49" xfId="223"/>
    <cellStyle name="20% - Accent2 5" xfId="224"/>
    <cellStyle name="20% - Accent2 5 2" xfId="225"/>
    <cellStyle name="20% - Accent2 5 3" xfId="226"/>
    <cellStyle name="20% - Accent2 5 4" xfId="227"/>
    <cellStyle name="20% - Accent2 50" xfId="228"/>
    <cellStyle name="20% - Accent2 51" xfId="229"/>
    <cellStyle name="20% - Accent2 52" xfId="230"/>
    <cellStyle name="20% - Accent2 53" xfId="231"/>
    <cellStyle name="20% - Accent2 54" xfId="232"/>
    <cellStyle name="20% - Accent2 55" xfId="233"/>
    <cellStyle name="20% - Accent2 56" xfId="234"/>
    <cellStyle name="20% - Accent2 57" xfId="235"/>
    <cellStyle name="20% - Accent2 58" xfId="236"/>
    <cellStyle name="20% - Accent2 59" xfId="237"/>
    <cellStyle name="20% - Accent2 6" xfId="238"/>
    <cellStyle name="20% - Accent2 6 2" xfId="239"/>
    <cellStyle name="20% - Accent2 60" xfId="240"/>
    <cellStyle name="20% - Accent2 7" xfId="241"/>
    <cellStyle name="20% - Accent2 8" xfId="242"/>
    <cellStyle name="20% - Accent2 9" xfId="243"/>
    <cellStyle name="20% - Accent3 10" xfId="244"/>
    <cellStyle name="20% - Accent3 11" xfId="245"/>
    <cellStyle name="20% - Accent3 12" xfId="246"/>
    <cellStyle name="20% - Accent3 13" xfId="247"/>
    <cellStyle name="20% - Accent3 14" xfId="248"/>
    <cellStyle name="20% - Accent3 15" xfId="249"/>
    <cellStyle name="20% - Accent3 16" xfId="250"/>
    <cellStyle name="20% - Accent3 17" xfId="251"/>
    <cellStyle name="20% - Accent3 18" xfId="252"/>
    <cellStyle name="20% - Accent3 19" xfId="253"/>
    <cellStyle name="20% - Accent3 2" xfId="254"/>
    <cellStyle name="20% - Accent3 2 2" xfId="255"/>
    <cellStyle name="20% - Accent3 2 2 2" xfId="256"/>
    <cellStyle name="20% - Accent3 2 2 2 2" xfId="257"/>
    <cellStyle name="20% - Accent3 2 2 2 2 2" xfId="258"/>
    <cellStyle name="20% - Accent3 2 2 2 3" xfId="259"/>
    <cellStyle name="20% - Accent3 2 2 3" xfId="260"/>
    <cellStyle name="20% - Accent3 2 2 3 2" xfId="261"/>
    <cellStyle name="20% - Accent3 2 2 3 3" xfId="262"/>
    <cellStyle name="20% - Accent3 2 2 4" xfId="263"/>
    <cellStyle name="20% - Accent3 2 2 4 2" xfId="264"/>
    <cellStyle name="20% - Accent3 2 2 5" xfId="265"/>
    <cellStyle name="20% - Accent3 2 3" xfId="266"/>
    <cellStyle name="20% - Accent3 2 3 2" xfId="267"/>
    <cellStyle name="20% - Accent3 2 3 2 2" xfId="268"/>
    <cellStyle name="20% - Accent3 2 3 3" xfId="269"/>
    <cellStyle name="20% - Accent3 2 3 3 2" xfId="270"/>
    <cellStyle name="20% - Accent3 2 4" xfId="271"/>
    <cellStyle name="20% - Accent3 2 4 2" xfId="272"/>
    <cellStyle name="20% - Accent3 2 5" xfId="273"/>
    <cellStyle name="20% - Accent3 2 5 2" xfId="274"/>
    <cellStyle name="20% - Accent3 2 5 3" xfId="275"/>
    <cellStyle name="20% - Accent3 2 6" xfId="276"/>
    <cellStyle name="20% - Accent3 2 6 2" xfId="277"/>
    <cellStyle name="20% - Accent3 2_BBG" xfId="278"/>
    <cellStyle name="20% - Accent3 20" xfId="279"/>
    <cellStyle name="20% - Accent3 21" xfId="280"/>
    <cellStyle name="20% - Accent3 22" xfId="281"/>
    <cellStyle name="20% - Accent3 23" xfId="282"/>
    <cellStyle name="20% - Accent3 24" xfId="283"/>
    <cellStyle name="20% - Accent3 25" xfId="284"/>
    <cellStyle name="20% - Accent3 26" xfId="285"/>
    <cellStyle name="20% - Accent3 27" xfId="286"/>
    <cellStyle name="20% - Accent3 28" xfId="287"/>
    <cellStyle name="20% - Accent3 29" xfId="288"/>
    <cellStyle name="20% - Accent3 3" xfId="289"/>
    <cellStyle name="20% - Accent3 3 2" xfId="290"/>
    <cellStyle name="20% - Accent3 3 2 2" xfId="291"/>
    <cellStyle name="20% - Accent3 3 2 2 2" xfId="292"/>
    <cellStyle name="20% - Accent3 3 2 3" xfId="293"/>
    <cellStyle name="20% - Accent3 3 3" xfId="294"/>
    <cellStyle name="20% - Accent3 3 3 2" xfId="295"/>
    <cellStyle name="20% - Accent3 3 3 3" xfId="296"/>
    <cellStyle name="20% - Accent3 3 4" xfId="297"/>
    <cellStyle name="20% - Accent3 3 4 2" xfId="298"/>
    <cellStyle name="20% - Accent3 3 4 3" xfId="299"/>
    <cellStyle name="20% - Accent3 3 5" xfId="300"/>
    <cellStyle name="20% - Accent3 30" xfId="301"/>
    <cellStyle name="20% - Accent3 31" xfId="302"/>
    <cellStyle name="20% - Accent3 32" xfId="303"/>
    <cellStyle name="20% - Accent3 33" xfId="304"/>
    <cellStyle name="20% - Accent3 34" xfId="305"/>
    <cellStyle name="20% - Accent3 35" xfId="306"/>
    <cellStyle name="20% - Accent3 36" xfId="307"/>
    <cellStyle name="20% - Accent3 37" xfId="308"/>
    <cellStyle name="20% - Accent3 38" xfId="309"/>
    <cellStyle name="20% - Accent3 39" xfId="310"/>
    <cellStyle name="20% - Accent3 4" xfId="311"/>
    <cellStyle name="20% - Accent3 4 2" xfId="312"/>
    <cellStyle name="20% - Accent3 4 2 2" xfId="313"/>
    <cellStyle name="20% - Accent3 4 3" xfId="314"/>
    <cellStyle name="20% - Accent3 4 3 2" xfId="315"/>
    <cellStyle name="20% - Accent3 4 4" xfId="316"/>
    <cellStyle name="20% - Accent3 40" xfId="317"/>
    <cellStyle name="20% - Accent3 41" xfId="318"/>
    <cellStyle name="20% - Accent3 42" xfId="319"/>
    <cellStyle name="20% - Accent3 43" xfId="320"/>
    <cellStyle name="20% - Accent3 44" xfId="321"/>
    <cellStyle name="20% - Accent3 45" xfId="322"/>
    <cellStyle name="20% - Accent3 46" xfId="323"/>
    <cellStyle name="20% - Accent3 47" xfId="324"/>
    <cellStyle name="20% - Accent3 48" xfId="325"/>
    <cellStyle name="20% - Accent3 49" xfId="326"/>
    <cellStyle name="20% - Accent3 5" xfId="327"/>
    <cellStyle name="20% - Accent3 5 2" xfId="328"/>
    <cellStyle name="20% - Accent3 5 3" xfId="329"/>
    <cellStyle name="20% - Accent3 5 4" xfId="330"/>
    <cellStyle name="20% - Accent3 50" xfId="331"/>
    <cellStyle name="20% - Accent3 51" xfId="332"/>
    <cellStyle name="20% - Accent3 52" xfId="333"/>
    <cellStyle name="20% - Accent3 53" xfId="334"/>
    <cellStyle name="20% - Accent3 54" xfId="335"/>
    <cellStyle name="20% - Accent3 55" xfId="336"/>
    <cellStyle name="20% - Accent3 56" xfId="337"/>
    <cellStyle name="20% - Accent3 57" xfId="338"/>
    <cellStyle name="20% - Accent3 58" xfId="339"/>
    <cellStyle name="20% - Accent3 59" xfId="340"/>
    <cellStyle name="20% - Accent3 6" xfId="341"/>
    <cellStyle name="20% - Accent3 6 2" xfId="342"/>
    <cellStyle name="20% - Accent3 60" xfId="343"/>
    <cellStyle name="20% - Accent3 7" xfId="344"/>
    <cellStyle name="20% - Accent3 8" xfId="345"/>
    <cellStyle name="20% - Accent3 9" xfId="346"/>
    <cellStyle name="20% - Accent4 10" xfId="347"/>
    <cellStyle name="20% - Accent4 11" xfId="348"/>
    <cellStyle name="20% - Accent4 12" xfId="349"/>
    <cellStyle name="20% - Accent4 13" xfId="350"/>
    <cellStyle name="20% - Accent4 14" xfId="351"/>
    <cellStyle name="20% - Accent4 15" xfId="352"/>
    <cellStyle name="20% - Accent4 16" xfId="353"/>
    <cellStyle name="20% - Accent4 17" xfId="354"/>
    <cellStyle name="20% - Accent4 18" xfId="355"/>
    <cellStyle name="20% - Accent4 19" xfId="356"/>
    <cellStyle name="20% - Accent4 2" xfId="357"/>
    <cellStyle name="20% - Accent4 2 2" xfId="358"/>
    <cellStyle name="20% - Accent4 2 2 2" xfId="359"/>
    <cellStyle name="20% - Accent4 2 2 2 2" xfId="360"/>
    <cellStyle name="20% - Accent4 2 2 2 2 2" xfId="361"/>
    <cellStyle name="20% - Accent4 2 2 2 3" xfId="362"/>
    <cellStyle name="20% - Accent4 2 2 3" xfId="363"/>
    <cellStyle name="20% - Accent4 2 2 3 2" xfId="364"/>
    <cellStyle name="20% - Accent4 2 2 3 3" xfId="365"/>
    <cellStyle name="20% - Accent4 2 2 4" xfId="366"/>
    <cellStyle name="20% - Accent4 2 2 4 2" xfId="367"/>
    <cellStyle name="20% - Accent4 2 2 5" xfId="368"/>
    <cellStyle name="20% - Accent4 2 3" xfId="369"/>
    <cellStyle name="20% - Accent4 2 3 2" xfId="370"/>
    <cellStyle name="20% - Accent4 2 3 2 2" xfId="371"/>
    <cellStyle name="20% - Accent4 2 3 3" xfId="372"/>
    <cellStyle name="20% - Accent4 2 3 3 2" xfId="373"/>
    <cellStyle name="20% - Accent4 2 4" xfId="374"/>
    <cellStyle name="20% - Accent4 2 4 2" xfId="375"/>
    <cellStyle name="20% - Accent4 2 5" xfId="376"/>
    <cellStyle name="20% - Accent4 2 5 2" xfId="377"/>
    <cellStyle name="20% - Accent4 2 5 3" xfId="378"/>
    <cellStyle name="20% - Accent4 2 6" xfId="379"/>
    <cellStyle name="20% - Accent4 2 6 2" xfId="380"/>
    <cellStyle name="20% - Accent4 2_BBG" xfId="381"/>
    <cellStyle name="20% - Accent4 20" xfId="382"/>
    <cellStyle name="20% - Accent4 21" xfId="383"/>
    <cellStyle name="20% - Accent4 22" xfId="384"/>
    <cellStyle name="20% - Accent4 23" xfId="385"/>
    <cellStyle name="20% - Accent4 24" xfId="386"/>
    <cellStyle name="20% - Accent4 25" xfId="387"/>
    <cellStyle name="20% - Accent4 26" xfId="388"/>
    <cellStyle name="20% - Accent4 27" xfId="389"/>
    <cellStyle name="20% - Accent4 28" xfId="390"/>
    <cellStyle name="20% - Accent4 29" xfId="391"/>
    <cellStyle name="20% - Accent4 3" xfId="392"/>
    <cellStyle name="20% - Accent4 3 2" xfId="393"/>
    <cellStyle name="20% - Accent4 3 2 2" xfId="394"/>
    <cellStyle name="20% - Accent4 3 2 2 2" xfId="395"/>
    <cellStyle name="20% - Accent4 3 2 3" xfId="396"/>
    <cellStyle name="20% - Accent4 3 3" xfId="397"/>
    <cellStyle name="20% - Accent4 3 3 2" xfId="398"/>
    <cellStyle name="20% - Accent4 3 3 3" xfId="399"/>
    <cellStyle name="20% - Accent4 3 4" xfId="400"/>
    <cellStyle name="20% - Accent4 3 4 2" xfId="401"/>
    <cellStyle name="20% - Accent4 3 4 3" xfId="402"/>
    <cellStyle name="20% - Accent4 3 5" xfId="403"/>
    <cellStyle name="20% - Accent4 30" xfId="404"/>
    <cellStyle name="20% - Accent4 31" xfId="405"/>
    <cellStyle name="20% - Accent4 32" xfId="406"/>
    <cellStyle name="20% - Accent4 33" xfId="407"/>
    <cellStyle name="20% - Accent4 34" xfId="408"/>
    <cellStyle name="20% - Accent4 35" xfId="409"/>
    <cellStyle name="20% - Accent4 36" xfId="410"/>
    <cellStyle name="20% - Accent4 37" xfId="411"/>
    <cellStyle name="20% - Accent4 38" xfId="412"/>
    <cellStyle name="20% - Accent4 39" xfId="413"/>
    <cellStyle name="20% - Accent4 4" xfId="414"/>
    <cellStyle name="20% - Accent4 4 2" xfId="415"/>
    <cellStyle name="20% - Accent4 4 2 2" xfId="416"/>
    <cellStyle name="20% - Accent4 4 3" xfId="417"/>
    <cellStyle name="20% - Accent4 4 3 2" xfId="418"/>
    <cellStyle name="20% - Accent4 4 4" xfId="419"/>
    <cellStyle name="20% - Accent4 40" xfId="420"/>
    <cellStyle name="20% - Accent4 41" xfId="421"/>
    <cellStyle name="20% - Accent4 42" xfId="422"/>
    <cellStyle name="20% - Accent4 43" xfId="423"/>
    <cellStyle name="20% - Accent4 44" xfId="424"/>
    <cellStyle name="20% - Accent4 45" xfId="425"/>
    <cellStyle name="20% - Accent4 46" xfId="426"/>
    <cellStyle name="20% - Accent4 47" xfId="427"/>
    <cellStyle name="20% - Accent4 48" xfId="428"/>
    <cellStyle name="20% - Accent4 49" xfId="429"/>
    <cellStyle name="20% - Accent4 5" xfId="430"/>
    <cellStyle name="20% - Accent4 5 2" xfId="431"/>
    <cellStyle name="20% - Accent4 5 3" xfId="432"/>
    <cellStyle name="20% - Accent4 5 4" xfId="433"/>
    <cellStyle name="20% - Accent4 50" xfId="434"/>
    <cellStyle name="20% - Accent4 51" xfId="435"/>
    <cellStyle name="20% - Accent4 52" xfId="436"/>
    <cellStyle name="20% - Accent4 53" xfId="437"/>
    <cellStyle name="20% - Accent4 54" xfId="438"/>
    <cellStyle name="20% - Accent4 55" xfId="439"/>
    <cellStyle name="20% - Accent4 56" xfId="440"/>
    <cellStyle name="20% - Accent4 57" xfId="441"/>
    <cellStyle name="20% - Accent4 58" xfId="442"/>
    <cellStyle name="20% - Accent4 59" xfId="443"/>
    <cellStyle name="20% - Accent4 6" xfId="444"/>
    <cellStyle name="20% - Accent4 6 2" xfId="445"/>
    <cellStyle name="20% - Accent4 60" xfId="446"/>
    <cellStyle name="20% - Accent4 7" xfId="447"/>
    <cellStyle name="20% - Accent4 8" xfId="448"/>
    <cellStyle name="20% - Accent4 9" xfId="449"/>
    <cellStyle name="20% - Accent5 10" xfId="450"/>
    <cellStyle name="20% - Accent5 11" xfId="451"/>
    <cellStyle name="20% - Accent5 12" xfId="452"/>
    <cellStyle name="20% - Accent5 13" xfId="453"/>
    <cellStyle name="20% - Accent5 14" xfId="454"/>
    <cellStyle name="20% - Accent5 15" xfId="455"/>
    <cellStyle name="20% - Accent5 16" xfId="456"/>
    <cellStyle name="20% - Accent5 17" xfId="457"/>
    <cellStyle name="20% - Accent5 18" xfId="458"/>
    <cellStyle name="20% - Accent5 19" xfId="459"/>
    <cellStyle name="20% - Accent5 2" xfId="460"/>
    <cellStyle name="20% - Accent5 2 2" xfId="461"/>
    <cellStyle name="20% - Accent5 2 2 2" xfId="462"/>
    <cellStyle name="20% - Accent5 2 2 2 2" xfId="463"/>
    <cellStyle name="20% - Accent5 2 2 2 2 2" xfId="464"/>
    <cellStyle name="20% - Accent5 2 2 2 3" xfId="465"/>
    <cellStyle name="20% - Accent5 2 2 3" xfId="466"/>
    <cellStyle name="20% - Accent5 2 2 3 2" xfId="467"/>
    <cellStyle name="20% - Accent5 2 2 3 3" xfId="468"/>
    <cellStyle name="20% - Accent5 2 2 4" xfId="469"/>
    <cellStyle name="20% - Accent5 2 3" xfId="470"/>
    <cellStyle name="20% - Accent5 2 3 2" xfId="471"/>
    <cellStyle name="20% - Accent5 2 3 2 2" xfId="472"/>
    <cellStyle name="20% - Accent5 2 3 3" xfId="473"/>
    <cellStyle name="20% - Accent5 2 3 3 2" xfId="474"/>
    <cellStyle name="20% - Accent5 2 4" xfId="475"/>
    <cellStyle name="20% - Accent5 2 4 2" xfId="476"/>
    <cellStyle name="20% - Accent5 2 5" xfId="477"/>
    <cellStyle name="20% - Accent5 2 5 2" xfId="478"/>
    <cellStyle name="20% - Accent5 2 6" xfId="479"/>
    <cellStyle name="20% - Accent5 2_BBG" xfId="480"/>
    <cellStyle name="20% - Accent5 20" xfId="481"/>
    <cellStyle name="20% - Accent5 21" xfId="482"/>
    <cellStyle name="20% - Accent5 22" xfId="483"/>
    <cellStyle name="20% - Accent5 23" xfId="484"/>
    <cellStyle name="20% - Accent5 24" xfId="485"/>
    <cellStyle name="20% - Accent5 25" xfId="486"/>
    <cellStyle name="20% - Accent5 26" xfId="487"/>
    <cellStyle name="20% - Accent5 27" xfId="488"/>
    <cellStyle name="20% - Accent5 28" xfId="489"/>
    <cellStyle name="20% - Accent5 29" xfId="490"/>
    <cellStyle name="20% - Accent5 3" xfId="491"/>
    <cellStyle name="20% - Accent5 3 2" xfId="492"/>
    <cellStyle name="20% - Accent5 3 2 2" xfId="493"/>
    <cellStyle name="20% - Accent5 3 2 2 2" xfId="494"/>
    <cellStyle name="20% - Accent5 3 2 3" xfId="495"/>
    <cellStyle name="20% - Accent5 3 3" xfId="496"/>
    <cellStyle name="20% - Accent5 3 3 2" xfId="497"/>
    <cellStyle name="20% - Accent5 3 3 3" xfId="498"/>
    <cellStyle name="20% - Accent5 3 4" xfId="499"/>
    <cellStyle name="20% - Accent5 30" xfId="500"/>
    <cellStyle name="20% - Accent5 31" xfId="501"/>
    <cellStyle name="20% - Accent5 32" xfId="502"/>
    <cellStyle name="20% - Accent5 33" xfId="503"/>
    <cellStyle name="20% - Accent5 34" xfId="504"/>
    <cellStyle name="20% - Accent5 35" xfId="505"/>
    <cellStyle name="20% - Accent5 36" xfId="506"/>
    <cellStyle name="20% - Accent5 37" xfId="507"/>
    <cellStyle name="20% - Accent5 38" xfId="508"/>
    <cellStyle name="20% - Accent5 39" xfId="509"/>
    <cellStyle name="20% - Accent5 4" xfId="510"/>
    <cellStyle name="20% - Accent5 4 2" xfId="511"/>
    <cellStyle name="20% - Accent5 4 2 2" xfId="512"/>
    <cellStyle name="20% - Accent5 4 3" xfId="513"/>
    <cellStyle name="20% - Accent5 4 3 2" xfId="514"/>
    <cellStyle name="20% - Accent5 40" xfId="515"/>
    <cellStyle name="20% - Accent5 41" xfId="516"/>
    <cellStyle name="20% - Accent5 42" xfId="517"/>
    <cellStyle name="20% - Accent5 43" xfId="518"/>
    <cellStyle name="20% - Accent5 44" xfId="519"/>
    <cellStyle name="20% - Accent5 45" xfId="520"/>
    <cellStyle name="20% - Accent5 46" xfId="521"/>
    <cellStyle name="20% - Accent5 47" xfId="522"/>
    <cellStyle name="20% - Accent5 48" xfId="523"/>
    <cellStyle name="20% - Accent5 49" xfId="524"/>
    <cellStyle name="20% - Accent5 5" xfId="525"/>
    <cellStyle name="20% - Accent5 5 2" xfId="526"/>
    <cellStyle name="20% - Accent5 5 3" xfId="527"/>
    <cellStyle name="20% - Accent5 50" xfId="528"/>
    <cellStyle name="20% - Accent5 51" xfId="529"/>
    <cellStyle name="20% - Accent5 52" xfId="530"/>
    <cellStyle name="20% - Accent5 53" xfId="531"/>
    <cellStyle name="20% - Accent5 54" xfId="532"/>
    <cellStyle name="20% - Accent5 55" xfId="533"/>
    <cellStyle name="20% - Accent5 56" xfId="534"/>
    <cellStyle name="20% - Accent5 57" xfId="535"/>
    <cellStyle name="20% - Accent5 58" xfId="536"/>
    <cellStyle name="20% - Accent5 59" xfId="537"/>
    <cellStyle name="20% - Accent5 6" xfId="538"/>
    <cellStyle name="20% - Accent5 6 2" xfId="539"/>
    <cellStyle name="20% - Accent5 60" xfId="540"/>
    <cellStyle name="20% - Accent5 7" xfId="541"/>
    <cellStyle name="20% - Accent5 8" xfId="542"/>
    <cellStyle name="20% - Accent5 9" xfId="543"/>
    <cellStyle name="20% - Accent6 10" xfId="544"/>
    <cellStyle name="20% - Accent6 11" xfId="545"/>
    <cellStyle name="20% - Accent6 12" xfId="546"/>
    <cellStyle name="20% - Accent6 13" xfId="547"/>
    <cellStyle name="20% - Accent6 14" xfId="548"/>
    <cellStyle name="20% - Accent6 15" xfId="549"/>
    <cellStyle name="20% - Accent6 16" xfId="550"/>
    <cellStyle name="20% - Accent6 17" xfId="551"/>
    <cellStyle name="20% - Accent6 18" xfId="552"/>
    <cellStyle name="20% - Accent6 19" xfId="553"/>
    <cellStyle name="20% - Accent6 2" xfId="554"/>
    <cellStyle name="20% - Accent6 2 2" xfId="555"/>
    <cellStyle name="20% - Accent6 2 2 2" xfId="556"/>
    <cellStyle name="20% - Accent6 2 2 2 2" xfId="557"/>
    <cellStyle name="20% - Accent6 2 2 2 2 2" xfId="558"/>
    <cellStyle name="20% - Accent6 2 2 2 3" xfId="559"/>
    <cellStyle name="20% - Accent6 2 2 3" xfId="560"/>
    <cellStyle name="20% - Accent6 2 2 3 2" xfId="561"/>
    <cellStyle name="20% - Accent6 2 2 3 3" xfId="562"/>
    <cellStyle name="20% - Accent6 2 2 4" xfId="563"/>
    <cellStyle name="20% - Accent6 2 3" xfId="564"/>
    <cellStyle name="20% - Accent6 2 3 2" xfId="565"/>
    <cellStyle name="20% - Accent6 2 3 2 2" xfId="566"/>
    <cellStyle name="20% - Accent6 2 3 3" xfId="567"/>
    <cellStyle name="20% - Accent6 2 3 3 2" xfId="568"/>
    <cellStyle name="20% - Accent6 2 4" xfId="569"/>
    <cellStyle name="20% - Accent6 2 4 2" xfId="570"/>
    <cellStyle name="20% - Accent6 2 5" xfId="571"/>
    <cellStyle name="20% - Accent6 2 5 2" xfId="572"/>
    <cellStyle name="20% - Accent6 2 5 3" xfId="573"/>
    <cellStyle name="20% - Accent6 2 6" xfId="574"/>
    <cellStyle name="20% - Accent6 2 6 2" xfId="575"/>
    <cellStyle name="20% - Accent6 2_BBG" xfId="576"/>
    <cellStyle name="20% - Accent6 20" xfId="577"/>
    <cellStyle name="20% - Accent6 21" xfId="578"/>
    <cellStyle name="20% - Accent6 22" xfId="579"/>
    <cellStyle name="20% - Accent6 23" xfId="580"/>
    <cellStyle name="20% - Accent6 24" xfId="581"/>
    <cellStyle name="20% - Accent6 25" xfId="582"/>
    <cellStyle name="20% - Accent6 26" xfId="583"/>
    <cellStyle name="20% - Accent6 27" xfId="584"/>
    <cellStyle name="20% - Accent6 28" xfId="585"/>
    <cellStyle name="20% - Accent6 29" xfId="586"/>
    <cellStyle name="20% - Accent6 3" xfId="587"/>
    <cellStyle name="20% - Accent6 3 2" xfId="588"/>
    <cellStyle name="20% - Accent6 3 2 2" xfId="589"/>
    <cellStyle name="20% - Accent6 3 2 2 2" xfId="590"/>
    <cellStyle name="20% - Accent6 3 2 3" xfId="591"/>
    <cellStyle name="20% - Accent6 3 3" xfId="592"/>
    <cellStyle name="20% - Accent6 3 3 2" xfId="593"/>
    <cellStyle name="20% - Accent6 3 3 3" xfId="594"/>
    <cellStyle name="20% - Accent6 3 4" xfId="595"/>
    <cellStyle name="20% - Accent6 3 4 2" xfId="596"/>
    <cellStyle name="20% - Accent6 3 5" xfId="597"/>
    <cellStyle name="20% - Accent6 30" xfId="598"/>
    <cellStyle name="20% - Accent6 31" xfId="599"/>
    <cellStyle name="20% - Accent6 32" xfId="600"/>
    <cellStyle name="20% - Accent6 33" xfId="601"/>
    <cellStyle name="20% - Accent6 34" xfId="602"/>
    <cellStyle name="20% - Accent6 35" xfId="603"/>
    <cellStyle name="20% - Accent6 36" xfId="604"/>
    <cellStyle name="20% - Accent6 37" xfId="605"/>
    <cellStyle name="20% - Accent6 38" xfId="606"/>
    <cellStyle name="20% - Accent6 39" xfId="607"/>
    <cellStyle name="20% - Accent6 4" xfId="608"/>
    <cellStyle name="20% - Accent6 4 2" xfId="609"/>
    <cellStyle name="20% - Accent6 4 2 2" xfId="610"/>
    <cellStyle name="20% - Accent6 4 3" xfId="611"/>
    <cellStyle name="20% - Accent6 4 3 2" xfId="612"/>
    <cellStyle name="20% - Accent6 40" xfId="613"/>
    <cellStyle name="20% - Accent6 41" xfId="614"/>
    <cellStyle name="20% - Accent6 42" xfId="615"/>
    <cellStyle name="20% - Accent6 43" xfId="616"/>
    <cellStyle name="20% - Accent6 44" xfId="617"/>
    <cellStyle name="20% - Accent6 45" xfId="618"/>
    <cellStyle name="20% - Accent6 46" xfId="619"/>
    <cellStyle name="20% - Accent6 47" xfId="620"/>
    <cellStyle name="20% - Accent6 48" xfId="621"/>
    <cellStyle name="20% - Accent6 49" xfId="622"/>
    <cellStyle name="20% - Accent6 5" xfId="623"/>
    <cellStyle name="20% - Accent6 5 2" xfId="624"/>
    <cellStyle name="20% - Accent6 5 3" xfId="625"/>
    <cellStyle name="20% - Accent6 50" xfId="626"/>
    <cellStyle name="20% - Accent6 51" xfId="627"/>
    <cellStyle name="20% - Accent6 52" xfId="628"/>
    <cellStyle name="20% - Accent6 53" xfId="629"/>
    <cellStyle name="20% - Accent6 54" xfId="630"/>
    <cellStyle name="20% - Accent6 55" xfId="631"/>
    <cellStyle name="20% - Accent6 56" xfId="632"/>
    <cellStyle name="20% - Accent6 57" xfId="633"/>
    <cellStyle name="20% - Accent6 58" xfId="634"/>
    <cellStyle name="20% - Accent6 59" xfId="635"/>
    <cellStyle name="20% - Accent6 6" xfId="636"/>
    <cellStyle name="20% - Accent6 6 2" xfId="637"/>
    <cellStyle name="20% - Accent6 60" xfId="638"/>
    <cellStyle name="20% - Accent6 7" xfId="639"/>
    <cellStyle name="20% - Accent6 8" xfId="640"/>
    <cellStyle name="20% - Accent6 9" xfId="641"/>
    <cellStyle name="20% - Énfasis1" xfId="642"/>
    <cellStyle name="20% - Énfasis1 2" xfId="643"/>
    <cellStyle name="20% - Énfasis2" xfId="644"/>
    <cellStyle name="20% - Énfasis2 2" xfId="645"/>
    <cellStyle name="20% - Énfasis3" xfId="646"/>
    <cellStyle name="20% - Énfasis3 2" xfId="647"/>
    <cellStyle name="20% - Énfasis4" xfId="648"/>
    <cellStyle name="20% - Énfasis4 2" xfId="649"/>
    <cellStyle name="20% - Énfasis5" xfId="650"/>
    <cellStyle name="20% - Énfasis5 2" xfId="651"/>
    <cellStyle name="20% - Énfasis6" xfId="652"/>
    <cellStyle name="20% - Énfasis6 2" xfId="653"/>
    <cellStyle name="3" xfId="654"/>
    <cellStyle name="40% - Accent1 10" xfId="655"/>
    <cellStyle name="40% - Accent1 11" xfId="656"/>
    <cellStyle name="40% - Accent1 12" xfId="657"/>
    <cellStyle name="40% - Accent1 13" xfId="658"/>
    <cellStyle name="40% - Accent1 14" xfId="659"/>
    <cellStyle name="40% - Accent1 15" xfId="660"/>
    <cellStyle name="40% - Accent1 16" xfId="661"/>
    <cellStyle name="40% - Accent1 17" xfId="662"/>
    <cellStyle name="40% - Accent1 18" xfId="663"/>
    <cellStyle name="40% - Accent1 19" xfId="664"/>
    <cellStyle name="40% - Accent1 2" xfId="665"/>
    <cellStyle name="40% - Accent1 2 2" xfId="666"/>
    <cellStyle name="40% - Accent1 2 2 2" xfId="667"/>
    <cellStyle name="40% - Accent1 2 2 2 2" xfId="668"/>
    <cellStyle name="40% - Accent1 2 2 2 2 2" xfId="669"/>
    <cellStyle name="40% - Accent1 2 2 2 3" xfId="670"/>
    <cellStyle name="40% - Accent1 2 2 3" xfId="671"/>
    <cellStyle name="40% - Accent1 2 2 3 2" xfId="672"/>
    <cellStyle name="40% - Accent1 2 2 3 3" xfId="673"/>
    <cellStyle name="40% - Accent1 2 2 4" xfId="674"/>
    <cellStyle name="40% - Accent1 2 2 4 2" xfId="675"/>
    <cellStyle name="40% - Accent1 2 2 5" xfId="676"/>
    <cellStyle name="40% - Accent1 2 3" xfId="677"/>
    <cellStyle name="40% - Accent1 2 3 2" xfId="678"/>
    <cellStyle name="40% - Accent1 2 3 2 2" xfId="679"/>
    <cellStyle name="40% - Accent1 2 3 3" xfId="680"/>
    <cellStyle name="40% - Accent1 2 3 3 2" xfId="681"/>
    <cellStyle name="40% - Accent1 2 4" xfId="682"/>
    <cellStyle name="40% - Accent1 2 4 2" xfId="683"/>
    <cellStyle name="40% - Accent1 2 5" xfId="684"/>
    <cellStyle name="40% - Accent1 2 5 2" xfId="685"/>
    <cellStyle name="40% - Accent1 2 5 3" xfId="686"/>
    <cellStyle name="40% - Accent1 2 6" xfId="687"/>
    <cellStyle name="40% - Accent1 2 6 2" xfId="688"/>
    <cellStyle name="40% - Accent1 2_BBG" xfId="689"/>
    <cellStyle name="40% - Accent1 20" xfId="690"/>
    <cellStyle name="40% - Accent1 21" xfId="691"/>
    <cellStyle name="40% - Accent1 22" xfId="692"/>
    <cellStyle name="40% - Accent1 23" xfId="693"/>
    <cellStyle name="40% - Accent1 24" xfId="694"/>
    <cellStyle name="40% - Accent1 25" xfId="695"/>
    <cellStyle name="40% - Accent1 26" xfId="696"/>
    <cellStyle name="40% - Accent1 27" xfId="697"/>
    <cellStyle name="40% - Accent1 28" xfId="698"/>
    <cellStyle name="40% - Accent1 29" xfId="699"/>
    <cellStyle name="40% - Accent1 3" xfId="700"/>
    <cellStyle name="40% - Accent1 3 2" xfId="701"/>
    <cellStyle name="40% - Accent1 3 2 2" xfId="702"/>
    <cellStyle name="40% - Accent1 3 2 2 2" xfId="703"/>
    <cellStyle name="40% - Accent1 3 2 3" xfId="704"/>
    <cellStyle name="40% - Accent1 3 3" xfId="705"/>
    <cellStyle name="40% - Accent1 3 3 2" xfId="706"/>
    <cellStyle name="40% - Accent1 3 3 3" xfId="707"/>
    <cellStyle name="40% - Accent1 3 4" xfId="708"/>
    <cellStyle name="40% - Accent1 3 4 2" xfId="709"/>
    <cellStyle name="40% - Accent1 3 4 3" xfId="710"/>
    <cellStyle name="40% - Accent1 3 5" xfId="711"/>
    <cellStyle name="40% - Accent1 30" xfId="712"/>
    <cellStyle name="40% - Accent1 31" xfId="713"/>
    <cellStyle name="40% - Accent1 32" xfId="714"/>
    <cellStyle name="40% - Accent1 33" xfId="715"/>
    <cellStyle name="40% - Accent1 34" xfId="716"/>
    <cellStyle name="40% - Accent1 35" xfId="717"/>
    <cellStyle name="40% - Accent1 36" xfId="718"/>
    <cellStyle name="40% - Accent1 37" xfId="719"/>
    <cellStyle name="40% - Accent1 38" xfId="720"/>
    <cellStyle name="40% - Accent1 39" xfId="721"/>
    <cellStyle name="40% - Accent1 4" xfId="722"/>
    <cellStyle name="40% - Accent1 4 2" xfId="723"/>
    <cellStyle name="40% - Accent1 4 2 2" xfId="724"/>
    <cellStyle name="40% - Accent1 4 3" xfId="725"/>
    <cellStyle name="40% - Accent1 4 3 2" xfId="726"/>
    <cellStyle name="40% - Accent1 4 4" xfId="727"/>
    <cellStyle name="40% - Accent1 40" xfId="728"/>
    <cellStyle name="40% - Accent1 41" xfId="729"/>
    <cellStyle name="40% - Accent1 42" xfId="730"/>
    <cellStyle name="40% - Accent1 43" xfId="731"/>
    <cellStyle name="40% - Accent1 44" xfId="732"/>
    <cellStyle name="40% - Accent1 45" xfId="733"/>
    <cellStyle name="40% - Accent1 46" xfId="734"/>
    <cellStyle name="40% - Accent1 47" xfId="735"/>
    <cellStyle name="40% - Accent1 48" xfId="736"/>
    <cellStyle name="40% - Accent1 49" xfId="737"/>
    <cellStyle name="40% - Accent1 5" xfId="738"/>
    <cellStyle name="40% - Accent1 5 2" xfId="739"/>
    <cellStyle name="40% - Accent1 5 3" xfId="740"/>
    <cellStyle name="40% - Accent1 5 4" xfId="741"/>
    <cellStyle name="40% - Accent1 50" xfId="742"/>
    <cellStyle name="40% - Accent1 51" xfId="743"/>
    <cellStyle name="40% - Accent1 52" xfId="744"/>
    <cellStyle name="40% - Accent1 53" xfId="745"/>
    <cellStyle name="40% - Accent1 54" xfId="746"/>
    <cellStyle name="40% - Accent1 55" xfId="747"/>
    <cellStyle name="40% - Accent1 56" xfId="748"/>
    <cellStyle name="40% - Accent1 57" xfId="749"/>
    <cellStyle name="40% - Accent1 58" xfId="750"/>
    <cellStyle name="40% - Accent1 59" xfId="751"/>
    <cellStyle name="40% - Accent1 6" xfId="752"/>
    <cellStyle name="40% - Accent1 6 2" xfId="753"/>
    <cellStyle name="40% - Accent1 60" xfId="754"/>
    <cellStyle name="40% - Accent1 7" xfId="755"/>
    <cellStyle name="40% - Accent1 8" xfId="756"/>
    <cellStyle name="40% - Accent1 9" xfId="757"/>
    <cellStyle name="40% - Accent2 10" xfId="758"/>
    <cellStyle name="40% - Accent2 11" xfId="759"/>
    <cellStyle name="40% - Accent2 12" xfId="760"/>
    <cellStyle name="40% - Accent2 13" xfId="761"/>
    <cellStyle name="40% - Accent2 14" xfId="762"/>
    <cellStyle name="40% - Accent2 15" xfId="763"/>
    <cellStyle name="40% - Accent2 16" xfId="764"/>
    <cellStyle name="40% - Accent2 17" xfId="765"/>
    <cellStyle name="40% - Accent2 18" xfId="766"/>
    <cellStyle name="40% - Accent2 19" xfId="767"/>
    <cellStyle name="40% - Accent2 2" xfId="768"/>
    <cellStyle name="40% - Accent2 2 2" xfId="769"/>
    <cellStyle name="40% - Accent2 2 2 2" xfId="770"/>
    <cellStyle name="40% - Accent2 2 2 2 2" xfId="771"/>
    <cellStyle name="40% - Accent2 2 2 2 2 2" xfId="772"/>
    <cellStyle name="40% - Accent2 2 2 2 3" xfId="773"/>
    <cellStyle name="40% - Accent2 2 2 3" xfId="774"/>
    <cellStyle name="40% - Accent2 2 2 3 2" xfId="775"/>
    <cellStyle name="40% - Accent2 2 2 3 3" xfId="776"/>
    <cellStyle name="40% - Accent2 2 2 4" xfId="777"/>
    <cellStyle name="40% - Accent2 2 3" xfId="778"/>
    <cellStyle name="40% - Accent2 2 3 2" xfId="779"/>
    <cellStyle name="40% - Accent2 2 3 2 2" xfId="780"/>
    <cellStyle name="40% - Accent2 2 3 3" xfId="781"/>
    <cellStyle name="40% - Accent2 2 3 3 2" xfId="782"/>
    <cellStyle name="40% - Accent2 2 4" xfId="783"/>
    <cellStyle name="40% - Accent2 2 4 2" xfId="784"/>
    <cellStyle name="40% - Accent2 2 5" xfId="785"/>
    <cellStyle name="40% - Accent2 2 5 2" xfId="786"/>
    <cellStyle name="40% - Accent2 2 6" xfId="787"/>
    <cellStyle name="40% - Accent2 2_BBG" xfId="788"/>
    <cellStyle name="40% - Accent2 20" xfId="789"/>
    <cellStyle name="40% - Accent2 21" xfId="790"/>
    <cellStyle name="40% - Accent2 22" xfId="791"/>
    <cellStyle name="40% - Accent2 23" xfId="792"/>
    <cellStyle name="40% - Accent2 24" xfId="793"/>
    <cellStyle name="40% - Accent2 25" xfId="794"/>
    <cellStyle name="40% - Accent2 26" xfId="795"/>
    <cellStyle name="40% - Accent2 27" xfId="796"/>
    <cellStyle name="40% - Accent2 28" xfId="797"/>
    <cellStyle name="40% - Accent2 29" xfId="798"/>
    <cellStyle name="40% - Accent2 3" xfId="799"/>
    <cellStyle name="40% - Accent2 3 2" xfId="800"/>
    <cellStyle name="40% - Accent2 3 2 2" xfId="801"/>
    <cellStyle name="40% - Accent2 3 2 2 2" xfId="802"/>
    <cellStyle name="40% - Accent2 3 2 3" xfId="803"/>
    <cellStyle name="40% - Accent2 3 3" xfId="804"/>
    <cellStyle name="40% - Accent2 3 3 2" xfId="805"/>
    <cellStyle name="40% - Accent2 3 3 3" xfId="806"/>
    <cellStyle name="40% - Accent2 3 4" xfId="807"/>
    <cellStyle name="40% - Accent2 30" xfId="808"/>
    <cellStyle name="40% - Accent2 31" xfId="809"/>
    <cellStyle name="40% - Accent2 32" xfId="810"/>
    <cellStyle name="40% - Accent2 33" xfId="811"/>
    <cellStyle name="40% - Accent2 34" xfId="812"/>
    <cellStyle name="40% - Accent2 35" xfId="813"/>
    <cellStyle name="40% - Accent2 36" xfId="814"/>
    <cellStyle name="40% - Accent2 37" xfId="815"/>
    <cellStyle name="40% - Accent2 38" xfId="816"/>
    <cellStyle name="40% - Accent2 39" xfId="817"/>
    <cellStyle name="40% - Accent2 4" xfId="818"/>
    <cellStyle name="40% - Accent2 4 2" xfId="819"/>
    <cellStyle name="40% - Accent2 4 2 2" xfId="820"/>
    <cellStyle name="40% - Accent2 4 3" xfId="821"/>
    <cellStyle name="40% - Accent2 4 3 2" xfId="822"/>
    <cellStyle name="40% - Accent2 40" xfId="823"/>
    <cellStyle name="40% - Accent2 41" xfId="824"/>
    <cellStyle name="40% - Accent2 42" xfId="825"/>
    <cellStyle name="40% - Accent2 43" xfId="826"/>
    <cellStyle name="40% - Accent2 44" xfId="827"/>
    <cellStyle name="40% - Accent2 45" xfId="828"/>
    <cellStyle name="40% - Accent2 46" xfId="829"/>
    <cellStyle name="40% - Accent2 47" xfId="830"/>
    <cellStyle name="40% - Accent2 48" xfId="831"/>
    <cellStyle name="40% - Accent2 49" xfId="832"/>
    <cellStyle name="40% - Accent2 5" xfId="833"/>
    <cellStyle name="40% - Accent2 5 2" xfId="834"/>
    <cellStyle name="40% - Accent2 5 3" xfId="835"/>
    <cellStyle name="40% - Accent2 50" xfId="836"/>
    <cellStyle name="40% - Accent2 51" xfId="837"/>
    <cellStyle name="40% - Accent2 52" xfId="838"/>
    <cellStyle name="40% - Accent2 53" xfId="839"/>
    <cellStyle name="40% - Accent2 54" xfId="840"/>
    <cellStyle name="40% - Accent2 55" xfId="841"/>
    <cellStyle name="40% - Accent2 56" xfId="842"/>
    <cellStyle name="40% - Accent2 57" xfId="843"/>
    <cellStyle name="40% - Accent2 58" xfId="844"/>
    <cellStyle name="40% - Accent2 59" xfId="845"/>
    <cellStyle name="40% - Accent2 6" xfId="846"/>
    <cellStyle name="40% - Accent2 6 2" xfId="847"/>
    <cellStyle name="40% - Accent2 60" xfId="848"/>
    <cellStyle name="40% - Accent2 7" xfId="849"/>
    <cellStyle name="40% - Accent2 8" xfId="850"/>
    <cellStyle name="40% - Accent2 9" xfId="851"/>
    <cellStyle name="40% - Accent3 10" xfId="852"/>
    <cellStyle name="40% - Accent3 11" xfId="853"/>
    <cellStyle name="40% - Accent3 12" xfId="854"/>
    <cellStyle name="40% - Accent3 13" xfId="855"/>
    <cellStyle name="40% - Accent3 14" xfId="856"/>
    <cellStyle name="40% - Accent3 15" xfId="857"/>
    <cellStyle name="40% - Accent3 16" xfId="858"/>
    <cellStyle name="40% - Accent3 17" xfId="859"/>
    <cellStyle name="40% - Accent3 18" xfId="860"/>
    <cellStyle name="40% - Accent3 19" xfId="861"/>
    <cellStyle name="40% - Accent3 2" xfId="862"/>
    <cellStyle name="40% - Accent3 2 2" xfId="863"/>
    <cellStyle name="40% - Accent3 2 2 2" xfId="864"/>
    <cellStyle name="40% - Accent3 2 2 2 2" xfId="865"/>
    <cellStyle name="40% - Accent3 2 2 2 2 2" xfId="866"/>
    <cellStyle name="40% - Accent3 2 2 2 3" xfId="867"/>
    <cellStyle name="40% - Accent3 2 2 3" xfId="868"/>
    <cellStyle name="40% - Accent3 2 2 3 2" xfId="869"/>
    <cellStyle name="40% - Accent3 2 2 3 3" xfId="870"/>
    <cellStyle name="40% - Accent3 2 2 4" xfId="871"/>
    <cellStyle name="40% - Accent3 2 2 4 2" xfId="872"/>
    <cellStyle name="40% - Accent3 2 2 5" xfId="873"/>
    <cellStyle name="40% - Accent3 2 3" xfId="874"/>
    <cellStyle name="40% - Accent3 2 3 2" xfId="875"/>
    <cellStyle name="40% - Accent3 2 3 2 2" xfId="876"/>
    <cellStyle name="40% - Accent3 2 3 3" xfId="877"/>
    <cellStyle name="40% - Accent3 2 3 3 2" xfId="878"/>
    <cellStyle name="40% - Accent3 2 4" xfId="879"/>
    <cellStyle name="40% - Accent3 2 4 2" xfId="880"/>
    <cellStyle name="40% - Accent3 2 5" xfId="881"/>
    <cellStyle name="40% - Accent3 2 5 2" xfId="882"/>
    <cellStyle name="40% - Accent3 2 5 3" xfId="883"/>
    <cellStyle name="40% - Accent3 2 6" xfId="884"/>
    <cellStyle name="40% - Accent3 2 6 2" xfId="885"/>
    <cellStyle name="40% - Accent3 2_BBG" xfId="886"/>
    <cellStyle name="40% - Accent3 20" xfId="887"/>
    <cellStyle name="40% - Accent3 21" xfId="888"/>
    <cellStyle name="40% - Accent3 22" xfId="889"/>
    <cellStyle name="40% - Accent3 23" xfId="890"/>
    <cellStyle name="40% - Accent3 24" xfId="891"/>
    <cellStyle name="40% - Accent3 25" xfId="892"/>
    <cellStyle name="40% - Accent3 26" xfId="893"/>
    <cellStyle name="40% - Accent3 27" xfId="894"/>
    <cellStyle name="40% - Accent3 28" xfId="895"/>
    <cellStyle name="40% - Accent3 29" xfId="896"/>
    <cellStyle name="40% - Accent3 3" xfId="897"/>
    <cellStyle name="40% - Accent3 3 2" xfId="898"/>
    <cellStyle name="40% - Accent3 3 2 2" xfId="899"/>
    <cellStyle name="40% - Accent3 3 2 2 2" xfId="900"/>
    <cellStyle name="40% - Accent3 3 2 3" xfId="901"/>
    <cellStyle name="40% - Accent3 3 3" xfId="902"/>
    <cellStyle name="40% - Accent3 3 3 2" xfId="903"/>
    <cellStyle name="40% - Accent3 3 3 3" xfId="904"/>
    <cellStyle name="40% - Accent3 3 4" xfId="905"/>
    <cellStyle name="40% - Accent3 3 4 2" xfId="906"/>
    <cellStyle name="40% - Accent3 3 4 3" xfId="907"/>
    <cellStyle name="40% - Accent3 3 5" xfId="908"/>
    <cellStyle name="40% - Accent3 30" xfId="909"/>
    <cellStyle name="40% - Accent3 31" xfId="910"/>
    <cellStyle name="40% - Accent3 32" xfId="911"/>
    <cellStyle name="40% - Accent3 33" xfId="912"/>
    <cellStyle name="40% - Accent3 34" xfId="913"/>
    <cellStyle name="40% - Accent3 35" xfId="914"/>
    <cellStyle name="40% - Accent3 36" xfId="915"/>
    <cellStyle name="40% - Accent3 37" xfId="916"/>
    <cellStyle name="40% - Accent3 38" xfId="917"/>
    <cellStyle name="40% - Accent3 39" xfId="918"/>
    <cellStyle name="40% - Accent3 4" xfId="919"/>
    <cellStyle name="40% - Accent3 4 2" xfId="920"/>
    <cellStyle name="40% - Accent3 4 2 2" xfId="921"/>
    <cellStyle name="40% - Accent3 4 3" xfId="922"/>
    <cellStyle name="40% - Accent3 4 3 2" xfId="923"/>
    <cellStyle name="40% - Accent3 4 4" xfId="924"/>
    <cellStyle name="40% - Accent3 40" xfId="925"/>
    <cellStyle name="40% - Accent3 41" xfId="926"/>
    <cellStyle name="40% - Accent3 42" xfId="927"/>
    <cellStyle name="40% - Accent3 43" xfId="928"/>
    <cellStyle name="40% - Accent3 44" xfId="929"/>
    <cellStyle name="40% - Accent3 45" xfId="930"/>
    <cellStyle name="40% - Accent3 46" xfId="931"/>
    <cellStyle name="40% - Accent3 47" xfId="932"/>
    <cellStyle name="40% - Accent3 48" xfId="933"/>
    <cellStyle name="40% - Accent3 49" xfId="934"/>
    <cellStyle name="40% - Accent3 5" xfId="935"/>
    <cellStyle name="40% - Accent3 5 2" xfId="936"/>
    <cellStyle name="40% - Accent3 5 3" xfId="937"/>
    <cellStyle name="40% - Accent3 5 4" xfId="938"/>
    <cellStyle name="40% - Accent3 50" xfId="939"/>
    <cellStyle name="40% - Accent3 51" xfId="940"/>
    <cellStyle name="40% - Accent3 52" xfId="941"/>
    <cellStyle name="40% - Accent3 53" xfId="942"/>
    <cellStyle name="40% - Accent3 54" xfId="943"/>
    <cellStyle name="40% - Accent3 55" xfId="944"/>
    <cellStyle name="40% - Accent3 56" xfId="945"/>
    <cellStyle name="40% - Accent3 57" xfId="946"/>
    <cellStyle name="40% - Accent3 58" xfId="947"/>
    <cellStyle name="40% - Accent3 59" xfId="948"/>
    <cellStyle name="40% - Accent3 6" xfId="949"/>
    <cellStyle name="40% - Accent3 6 2" xfId="950"/>
    <cellStyle name="40% - Accent3 60" xfId="951"/>
    <cellStyle name="40% - Accent3 7" xfId="952"/>
    <cellStyle name="40% - Accent3 8" xfId="953"/>
    <cellStyle name="40% - Accent3 9" xfId="954"/>
    <cellStyle name="40% - Accent4 10" xfId="955"/>
    <cellStyle name="40% - Accent4 11" xfId="956"/>
    <cellStyle name="40% - Accent4 12" xfId="957"/>
    <cellStyle name="40% - Accent4 13" xfId="958"/>
    <cellStyle name="40% - Accent4 14" xfId="959"/>
    <cellStyle name="40% - Accent4 15" xfId="960"/>
    <cellStyle name="40% - Accent4 16" xfId="961"/>
    <cellStyle name="40% - Accent4 17" xfId="962"/>
    <cellStyle name="40% - Accent4 18" xfId="963"/>
    <cellStyle name="40% - Accent4 19" xfId="964"/>
    <cellStyle name="40% - Accent4 2" xfId="965"/>
    <cellStyle name="40% - Accent4 2 2" xfId="966"/>
    <cellStyle name="40% - Accent4 2 2 2" xfId="967"/>
    <cellStyle name="40% - Accent4 2 2 2 2" xfId="968"/>
    <cellStyle name="40% - Accent4 2 2 2 2 2" xfId="969"/>
    <cellStyle name="40% - Accent4 2 2 2 3" xfId="970"/>
    <cellStyle name="40% - Accent4 2 2 3" xfId="971"/>
    <cellStyle name="40% - Accent4 2 2 3 2" xfId="972"/>
    <cellStyle name="40% - Accent4 2 2 3 3" xfId="973"/>
    <cellStyle name="40% - Accent4 2 2 4" xfId="974"/>
    <cellStyle name="40% - Accent4 2 2 4 2" xfId="975"/>
    <cellStyle name="40% - Accent4 2 2 5" xfId="976"/>
    <cellStyle name="40% - Accent4 2 3" xfId="977"/>
    <cellStyle name="40% - Accent4 2 3 2" xfId="978"/>
    <cellStyle name="40% - Accent4 2 3 2 2" xfId="979"/>
    <cellStyle name="40% - Accent4 2 3 3" xfId="980"/>
    <cellStyle name="40% - Accent4 2 3 3 2" xfId="981"/>
    <cellStyle name="40% - Accent4 2 4" xfId="982"/>
    <cellStyle name="40% - Accent4 2 4 2" xfId="983"/>
    <cellStyle name="40% - Accent4 2 5" xfId="984"/>
    <cellStyle name="40% - Accent4 2 5 2" xfId="985"/>
    <cellStyle name="40% - Accent4 2 5 3" xfId="986"/>
    <cellStyle name="40% - Accent4 2 6" xfId="987"/>
    <cellStyle name="40% - Accent4 2 6 2" xfId="988"/>
    <cellStyle name="40% - Accent4 2_BBG" xfId="989"/>
    <cellStyle name="40% - Accent4 20" xfId="990"/>
    <cellStyle name="40% - Accent4 21" xfId="991"/>
    <cellStyle name="40% - Accent4 22" xfId="992"/>
    <cellStyle name="40% - Accent4 23" xfId="993"/>
    <cellStyle name="40% - Accent4 24" xfId="994"/>
    <cellStyle name="40% - Accent4 25" xfId="995"/>
    <cellStyle name="40% - Accent4 26" xfId="996"/>
    <cellStyle name="40% - Accent4 27" xfId="997"/>
    <cellStyle name="40% - Accent4 28" xfId="998"/>
    <cellStyle name="40% - Accent4 29" xfId="999"/>
    <cellStyle name="40% - Accent4 3" xfId="1000"/>
    <cellStyle name="40% - Accent4 3 2" xfId="1001"/>
    <cellStyle name="40% - Accent4 3 2 2" xfId="1002"/>
    <cellStyle name="40% - Accent4 3 2 2 2" xfId="1003"/>
    <cellStyle name="40% - Accent4 3 2 3" xfId="1004"/>
    <cellStyle name="40% - Accent4 3 3" xfId="1005"/>
    <cellStyle name="40% - Accent4 3 3 2" xfId="1006"/>
    <cellStyle name="40% - Accent4 3 3 3" xfId="1007"/>
    <cellStyle name="40% - Accent4 3 4" xfId="1008"/>
    <cellStyle name="40% - Accent4 3 4 2" xfId="1009"/>
    <cellStyle name="40% - Accent4 3 4 3" xfId="1010"/>
    <cellStyle name="40% - Accent4 3 5" xfId="1011"/>
    <cellStyle name="40% - Accent4 30" xfId="1012"/>
    <cellStyle name="40% - Accent4 31" xfId="1013"/>
    <cellStyle name="40% - Accent4 32" xfId="1014"/>
    <cellStyle name="40% - Accent4 33" xfId="1015"/>
    <cellStyle name="40% - Accent4 34" xfId="1016"/>
    <cellStyle name="40% - Accent4 35" xfId="1017"/>
    <cellStyle name="40% - Accent4 36" xfId="1018"/>
    <cellStyle name="40% - Accent4 37" xfId="1019"/>
    <cellStyle name="40% - Accent4 38" xfId="1020"/>
    <cellStyle name="40% - Accent4 39" xfId="1021"/>
    <cellStyle name="40% - Accent4 4" xfId="1022"/>
    <cellStyle name="40% - Accent4 4 2" xfId="1023"/>
    <cellStyle name="40% - Accent4 4 2 2" xfId="1024"/>
    <cellStyle name="40% - Accent4 4 3" xfId="1025"/>
    <cellStyle name="40% - Accent4 4 3 2" xfId="1026"/>
    <cellStyle name="40% - Accent4 4 4" xfId="1027"/>
    <cellStyle name="40% - Accent4 40" xfId="1028"/>
    <cellStyle name="40% - Accent4 41" xfId="1029"/>
    <cellStyle name="40% - Accent4 42" xfId="1030"/>
    <cellStyle name="40% - Accent4 43" xfId="1031"/>
    <cellStyle name="40% - Accent4 44" xfId="1032"/>
    <cellStyle name="40% - Accent4 45" xfId="1033"/>
    <cellStyle name="40% - Accent4 46" xfId="1034"/>
    <cellStyle name="40% - Accent4 47" xfId="1035"/>
    <cellStyle name="40% - Accent4 48" xfId="1036"/>
    <cellStyle name="40% - Accent4 49" xfId="1037"/>
    <cellStyle name="40% - Accent4 5" xfId="1038"/>
    <cellStyle name="40% - Accent4 5 2" xfId="1039"/>
    <cellStyle name="40% - Accent4 5 3" xfId="1040"/>
    <cellStyle name="40% - Accent4 5 4" xfId="1041"/>
    <cellStyle name="40% - Accent4 50" xfId="1042"/>
    <cellStyle name="40% - Accent4 51" xfId="1043"/>
    <cellStyle name="40% - Accent4 52" xfId="1044"/>
    <cellStyle name="40% - Accent4 53" xfId="1045"/>
    <cellStyle name="40% - Accent4 54" xfId="1046"/>
    <cellStyle name="40% - Accent4 55" xfId="1047"/>
    <cellStyle name="40% - Accent4 56" xfId="1048"/>
    <cellStyle name="40% - Accent4 57" xfId="1049"/>
    <cellStyle name="40% - Accent4 58" xfId="1050"/>
    <cellStyle name="40% - Accent4 59" xfId="1051"/>
    <cellStyle name="40% - Accent4 6" xfId="1052"/>
    <cellStyle name="40% - Accent4 6 2" xfId="1053"/>
    <cellStyle name="40% - Accent4 60" xfId="1054"/>
    <cellStyle name="40% - Accent4 7" xfId="1055"/>
    <cellStyle name="40% - Accent4 8" xfId="1056"/>
    <cellStyle name="40% - Accent4 9" xfId="1057"/>
    <cellStyle name="40% - Accent5 10" xfId="1058"/>
    <cellStyle name="40% - Accent5 11" xfId="1059"/>
    <cellStyle name="40% - Accent5 12" xfId="1060"/>
    <cellStyle name="40% - Accent5 13" xfId="1061"/>
    <cellStyle name="40% - Accent5 14" xfId="1062"/>
    <cellStyle name="40% - Accent5 15" xfId="1063"/>
    <cellStyle name="40% - Accent5 16" xfId="1064"/>
    <cellStyle name="40% - Accent5 17" xfId="1065"/>
    <cellStyle name="40% - Accent5 18" xfId="1066"/>
    <cellStyle name="40% - Accent5 19" xfId="1067"/>
    <cellStyle name="40% - Accent5 2" xfId="1068"/>
    <cellStyle name="40% - Accent5 2 2" xfId="1069"/>
    <cellStyle name="40% - Accent5 2 2 2" xfId="1070"/>
    <cellStyle name="40% - Accent5 2 2 2 2" xfId="1071"/>
    <cellStyle name="40% - Accent5 2 2 2 2 2" xfId="1072"/>
    <cellStyle name="40% - Accent5 2 2 2 3" xfId="1073"/>
    <cellStyle name="40% - Accent5 2 2 3" xfId="1074"/>
    <cellStyle name="40% - Accent5 2 2 3 2" xfId="1075"/>
    <cellStyle name="40% - Accent5 2 2 3 3" xfId="1076"/>
    <cellStyle name="40% - Accent5 2 2 4" xfId="1077"/>
    <cellStyle name="40% - Accent5 2 3" xfId="1078"/>
    <cellStyle name="40% - Accent5 2 3 2" xfId="1079"/>
    <cellStyle name="40% - Accent5 2 3 2 2" xfId="1080"/>
    <cellStyle name="40% - Accent5 2 3 3" xfId="1081"/>
    <cellStyle name="40% - Accent5 2 3 3 2" xfId="1082"/>
    <cellStyle name="40% - Accent5 2 4" xfId="1083"/>
    <cellStyle name="40% - Accent5 2 4 2" xfId="1084"/>
    <cellStyle name="40% - Accent5 2 5" xfId="1085"/>
    <cellStyle name="40% - Accent5 2 5 2" xfId="1086"/>
    <cellStyle name="40% - Accent5 2 6" xfId="1087"/>
    <cellStyle name="40% - Accent5 2_BBG" xfId="1088"/>
    <cellStyle name="40% - Accent5 20" xfId="1089"/>
    <cellStyle name="40% - Accent5 21" xfId="1090"/>
    <cellStyle name="40% - Accent5 22" xfId="1091"/>
    <cellStyle name="40% - Accent5 23" xfId="1092"/>
    <cellStyle name="40% - Accent5 24" xfId="1093"/>
    <cellStyle name="40% - Accent5 25" xfId="1094"/>
    <cellStyle name="40% - Accent5 26" xfId="1095"/>
    <cellStyle name="40% - Accent5 27" xfId="1096"/>
    <cellStyle name="40% - Accent5 28" xfId="1097"/>
    <cellStyle name="40% - Accent5 29" xfId="1098"/>
    <cellStyle name="40% - Accent5 3" xfId="1099"/>
    <cellStyle name="40% - Accent5 3 2" xfId="1100"/>
    <cellStyle name="40% - Accent5 3 2 2" xfId="1101"/>
    <cellStyle name="40% - Accent5 3 2 2 2" xfId="1102"/>
    <cellStyle name="40% - Accent5 3 2 3" xfId="1103"/>
    <cellStyle name="40% - Accent5 3 3" xfId="1104"/>
    <cellStyle name="40% - Accent5 3 3 2" xfId="1105"/>
    <cellStyle name="40% - Accent5 3 3 3" xfId="1106"/>
    <cellStyle name="40% - Accent5 3 4" xfId="1107"/>
    <cellStyle name="40% - Accent5 30" xfId="1108"/>
    <cellStyle name="40% - Accent5 31" xfId="1109"/>
    <cellStyle name="40% - Accent5 32" xfId="1110"/>
    <cellStyle name="40% - Accent5 33" xfId="1111"/>
    <cellStyle name="40% - Accent5 34" xfId="1112"/>
    <cellStyle name="40% - Accent5 35" xfId="1113"/>
    <cellStyle name="40% - Accent5 36" xfId="1114"/>
    <cellStyle name="40% - Accent5 37" xfId="1115"/>
    <cellStyle name="40% - Accent5 38" xfId="1116"/>
    <cellStyle name="40% - Accent5 39" xfId="1117"/>
    <cellStyle name="40% - Accent5 4" xfId="1118"/>
    <cellStyle name="40% - Accent5 4 2" xfId="1119"/>
    <cellStyle name="40% - Accent5 4 2 2" xfId="1120"/>
    <cellStyle name="40% - Accent5 4 3" xfId="1121"/>
    <cellStyle name="40% - Accent5 4 3 2" xfId="1122"/>
    <cellStyle name="40% - Accent5 40" xfId="1123"/>
    <cellStyle name="40% - Accent5 41" xfId="1124"/>
    <cellStyle name="40% - Accent5 42" xfId="1125"/>
    <cellStyle name="40% - Accent5 43" xfId="1126"/>
    <cellStyle name="40% - Accent5 44" xfId="1127"/>
    <cellStyle name="40% - Accent5 45" xfId="1128"/>
    <cellStyle name="40% - Accent5 46" xfId="1129"/>
    <cellStyle name="40% - Accent5 47" xfId="1130"/>
    <cellStyle name="40% - Accent5 48" xfId="1131"/>
    <cellStyle name="40% - Accent5 49" xfId="1132"/>
    <cellStyle name="40% - Accent5 5" xfId="1133"/>
    <cellStyle name="40% - Accent5 5 2" xfId="1134"/>
    <cellStyle name="40% - Accent5 5 3" xfId="1135"/>
    <cellStyle name="40% - Accent5 50" xfId="1136"/>
    <cellStyle name="40% - Accent5 51" xfId="1137"/>
    <cellStyle name="40% - Accent5 52" xfId="1138"/>
    <cellStyle name="40% - Accent5 53" xfId="1139"/>
    <cellStyle name="40% - Accent5 54" xfId="1140"/>
    <cellStyle name="40% - Accent5 55" xfId="1141"/>
    <cellStyle name="40% - Accent5 56" xfId="1142"/>
    <cellStyle name="40% - Accent5 57" xfId="1143"/>
    <cellStyle name="40% - Accent5 58" xfId="1144"/>
    <cellStyle name="40% - Accent5 59" xfId="1145"/>
    <cellStyle name="40% - Accent5 6" xfId="1146"/>
    <cellStyle name="40% - Accent5 6 2" xfId="1147"/>
    <cellStyle name="40% - Accent5 60" xfId="1148"/>
    <cellStyle name="40% - Accent5 7" xfId="1149"/>
    <cellStyle name="40% - Accent5 8" xfId="1150"/>
    <cellStyle name="40% - Accent5 9" xfId="1151"/>
    <cellStyle name="40% - Accent6 10" xfId="1152"/>
    <cellStyle name="40% - Accent6 11" xfId="1153"/>
    <cellStyle name="40% - Accent6 12" xfId="1154"/>
    <cellStyle name="40% - Accent6 13" xfId="1155"/>
    <cellStyle name="40% - Accent6 14" xfId="1156"/>
    <cellStyle name="40% - Accent6 15" xfId="1157"/>
    <cellStyle name="40% - Accent6 16" xfId="1158"/>
    <cellStyle name="40% - Accent6 17" xfId="1159"/>
    <cellStyle name="40% - Accent6 18" xfId="1160"/>
    <cellStyle name="40% - Accent6 19" xfId="1161"/>
    <cellStyle name="40% - Accent6 2" xfId="1162"/>
    <cellStyle name="40% - Accent6 2 2" xfId="1163"/>
    <cellStyle name="40% - Accent6 2 2 2" xfId="1164"/>
    <cellStyle name="40% - Accent6 2 2 2 2" xfId="1165"/>
    <cellStyle name="40% - Accent6 2 2 2 2 2" xfId="1166"/>
    <cellStyle name="40% - Accent6 2 2 2 3" xfId="1167"/>
    <cellStyle name="40% - Accent6 2 2 3" xfId="1168"/>
    <cellStyle name="40% - Accent6 2 2 3 2" xfId="1169"/>
    <cellStyle name="40% - Accent6 2 2 3 3" xfId="1170"/>
    <cellStyle name="40% - Accent6 2 2 4" xfId="1171"/>
    <cellStyle name="40% - Accent6 2 2 4 2" xfId="1172"/>
    <cellStyle name="40% - Accent6 2 2 5" xfId="1173"/>
    <cellStyle name="40% - Accent6 2 3" xfId="1174"/>
    <cellStyle name="40% - Accent6 2 3 2" xfId="1175"/>
    <cellStyle name="40% - Accent6 2 3 2 2" xfId="1176"/>
    <cellStyle name="40% - Accent6 2 3 3" xfId="1177"/>
    <cellStyle name="40% - Accent6 2 3 3 2" xfId="1178"/>
    <cellStyle name="40% - Accent6 2 4" xfId="1179"/>
    <cellStyle name="40% - Accent6 2 4 2" xfId="1180"/>
    <cellStyle name="40% - Accent6 2 5" xfId="1181"/>
    <cellStyle name="40% - Accent6 2 5 2" xfId="1182"/>
    <cellStyle name="40% - Accent6 2 5 3" xfId="1183"/>
    <cellStyle name="40% - Accent6 2 6" xfId="1184"/>
    <cellStyle name="40% - Accent6 2 6 2" xfId="1185"/>
    <cellStyle name="40% - Accent6 2_BBG" xfId="1186"/>
    <cellStyle name="40% - Accent6 20" xfId="1187"/>
    <cellStyle name="40% - Accent6 21" xfId="1188"/>
    <cellStyle name="40% - Accent6 22" xfId="1189"/>
    <cellStyle name="40% - Accent6 23" xfId="1190"/>
    <cellStyle name="40% - Accent6 24" xfId="1191"/>
    <cellStyle name="40% - Accent6 25" xfId="1192"/>
    <cellStyle name="40% - Accent6 26" xfId="1193"/>
    <cellStyle name="40% - Accent6 27" xfId="1194"/>
    <cellStyle name="40% - Accent6 28" xfId="1195"/>
    <cellStyle name="40% - Accent6 29" xfId="1196"/>
    <cellStyle name="40% - Accent6 3" xfId="1197"/>
    <cellStyle name="40% - Accent6 3 2" xfId="1198"/>
    <cellStyle name="40% - Accent6 3 2 2" xfId="1199"/>
    <cellStyle name="40% - Accent6 3 2 2 2" xfId="1200"/>
    <cellStyle name="40% - Accent6 3 2 3" xfId="1201"/>
    <cellStyle name="40% - Accent6 3 3" xfId="1202"/>
    <cellStyle name="40% - Accent6 3 3 2" xfId="1203"/>
    <cellStyle name="40% - Accent6 3 3 3" xfId="1204"/>
    <cellStyle name="40% - Accent6 3 4" xfId="1205"/>
    <cellStyle name="40% - Accent6 3 4 2" xfId="1206"/>
    <cellStyle name="40% - Accent6 3 4 3" xfId="1207"/>
    <cellStyle name="40% - Accent6 3 5" xfId="1208"/>
    <cellStyle name="40% - Accent6 30" xfId="1209"/>
    <cellStyle name="40% - Accent6 31" xfId="1210"/>
    <cellStyle name="40% - Accent6 32" xfId="1211"/>
    <cellStyle name="40% - Accent6 33" xfId="1212"/>
    <cellStyle name="40% - Accent6 34" xfId="1213"/>
    <cellStyle name="40% - Accent6 35" xfId="1214"/>
    <cellStyle name="40% - Accent6 36" xfId="1215"/>
    <cellStyle name="40% - Accent6 37" xfId="1216"/>
    <cellStyle name="40% - Accent6 38" xfId="1217"/>
    <cellStyle name="40% - Accent6 39" xfId="1218"/>
    <cellStyle name="40% - Accent6 4" xfId="1219"/>
    <cellStyle name="40% - Accent6 4 2" xfId="1220"/>
    <cellStyle name="40% - Accent6 4 2 2" xfId="1221"/>
    <cellStyle name="40% - Accent6 4 3" xfId="1222"/>
    <cellStyle name="40% - Accent6 4 3 2" xfId="1223"/>
    <cellStyle name="40% - Accent6 4 4" xfId="1224"/>
    <cellStyle name="40% - Accent6 40" xfId="1225"/>
    <cellStyle name="40% - Accent6 41" xfId="1226"/>
    <cellStyle name="40% - Accent6 42" xfId="1227"/>
    <cellStyle name="40% - Accent6 43" xfId="1228"/>
    <cellStyle name="40% - Accent6 44" xfId="1229"/>
    <cellStyle name="40% - Accent6 45" xfId="1230"/>
    <cellStyle name="40% - Accent6 46" xfId="1231"/>
    <cellStyle name="40% - Accent6 47" xfId="1232"/>
    <cellStyle name="40% - Accent6 48" xfId="1233"/>
    <cellStyle name="40% - Accent6 49" xfId="1234"/>
    <cellStyle name="40% - Accent6 5" xfId="1235"/>
    <cellStyle name="40% - Accent6 5 2" xfId="1236"/>
    <cellStyle name="40% - Accent6 5 3" xfId="1237"/>
    <cellStyle name="40% - Accent6 5 4" xfId="1238"/>
    <cellStyle name="40% - Accent6 50" xfId="1239"/>
    <cellStyle name="40% - Accent6 51" xfId="1240"/>
    <cellStyle name="40% - Accent6 52" xfId="1241"/>
    <cellStyle name="40% - Accent6 53" xfId="1242"/>
    <cellStyle name="40% - Accent6 54" xfId="1243"/>
    <cellStyle name="40% - Accent6 55" xfId="1244"/>
    <cellStyle name="40% - Accent6 56" xfId="1245"/>
    <cellStyle name="40% - Accent6 57" xfId="1246"/>
    <cellStyle name="40% - Accent6 58" xfId="1247"/>
    <cellStyle name="40% - Accent6 59" xfId="1248"/>
    <cellStyle name="40% - Accent6 6" xfId="1249"/>
    <cellStyle name="40% - Accent6 6 2" xfId="1250"/>
    <cellStyle name="40% - Accent6 60" xfId="1251"/>
    <cellStyle name="40% - Accent6 7" xfId="1252"/>
    <cellStyle name="40% - Accent6 8" xfId="1253"/>
    <cellStyle name="40% - Accent6 9" xfId="1254"/>
    <cellStyle name="40% - Énfasis1" xfId="1255"/>
    <cellStyle name="40% - Énfasis1 2" xfId="1256"/>
    <cellStyle name="40% - Énfasis2" xfId="1257"/>
    <cellStyle name="40% - Énfasis2 2" xfId="1258"/>
    <cellStyle name="40% - Énfasis3" xfId="1259"/>
    <cellStyle name="40% - Énfasis3 2" xfId="1260"/>
    <cellStyle name="40% - Énfasis4" xfId="1261"/>
    <cellStyle name="40% - Énfasis4 2" xfId="1262"/>
    <cellStyle name="40% - Énfasis5" xfId="1263"/>
    <cellStyle name="40% - Énfasis5 2" xfId="1264"/>
    <cellStyle name="40% - Énfasis6" xfId="1265"/>
    <cellStyle name="40% - Énfasis6 2" xfId="1266"/>
    <cellStyle name="60% - Accent1 10" xfId="1267"/>
    <cellStyle name="60% - Accent1 11" xfId="1268"/>
    <cellStyle name="60% - Accent1 12" xfId="1269"/>
    <cellStyle name="60% - Accent1 13" xfId="1270"/>
    <cellStyle name="60% - Accent1 14" xfId="1271"/>
    <cellStyle name="60% - Accent1 15" xfId="1272"/>
    <cellStyle name="60% - Accent1 16" xfId="1273"/>
    <cellStyle name="60% - Accent1 17" xfId="1274"/>
    <cellStyle name="60% - Accent1 18" xfId="1275"/>
    <cellStyle name="60% - Accent1 19" xfId="1276"/>
    <cellStyle name="60% - Accent1 2" xfId="1277"/>
    <cellStyle name="60% - Accent1 2 2" xfId="1278"/>
    <cellStyle name="60% - Accent1 2 2 2" xfId="1279"/>
    <cellStyle name="60% - Accent1 2 3" xfId="1280"/>
    <cellStyle name="60% - Accent1 2 4" xfId="1281"/>
    <cellStyle name="60% - Accent1 2 5" xfId="1282"/>
    <cellStyle name="60% - Accent1 2_BBG" xfId="1283"/>
    <cellStyle name="60% - Accent1 20" xfId="1284"/>
    <cellStyle name="60% - Accent1 21" xfId="1285"/>
    <cellStyle name="60% - Accent1 22" xfId="1286"/>
    <cellStyle name="60% - Accent1 23" xfId="1287"/>
    <cellStyle name="60% - Accent1 24" xfId="1288"/>
    <cellStyle name="60% - Accent1 25" xfId="1289"/>
    <cellStyle name="60% - Accent1 26" xfId="1290"/>
    <cellStyle name="60% - Accent1 27" xfId="1291"/>
    <cellStyle name="60% - Accent1 28" xfId="1292"/>
    <cellStyle name="60% - Accent1 29" xfId="1293"/>
    <cellStyle name="60% - Accent1 3" xfId="1294"/>
    <cellStyle name="60% - Accent1 3 2" xfId="1295"/>
    <cellStyle name="60% - Accent1 30" xfId="1296"/>
    <cellStyle name="60% - Accent1 31" xfId="1297"/>
    <cellStyle name="60% - Accent1 32" xfId="1298"/>
    <cellStyle name="60% - Accent1 33" xfId="1299"/>
    <cellStyle name="60% - Accent1 34" xfId="1300"/>
    <cellStyle name="60% - Accent1 35" xfId="1301"/>
    <cellStyle name="60% - Accent1 36" xfId="1302"/>
    <cellStyle name="60% - Accent1 37" xfId="1303"/>
    <cellStyle name="60% - Accent1 38" xfId="1304"/>
    <cellStyle name="60% - Accent1 39" xfId="1305"/>
    <cellStyle name="60% - Accent1 4" xfId="1306"/>
    <cellStyle name="60% - Accent1 4 2" xfId="1307"/>
    <cellStyle name="60% - Accent1 40" xfId="1308"/>
    <cellStyle name="60% - Accent1 41" xfId="1309"/>
    <cellStyle name="60% - Accent1 42" xfId="1310"/>
    <cellStyle name="60% - Accent1 43" xfId="1311"/>
    <cellStyle name="60% - Accent1 44" xfId="1312"/>
    <cellStyle name="60% - Accent1 45" xfId="1313"/>
    <cellStyle name="60% - Accent1 46" xfId="1314"/>
    <cellStyle name="60% - Accent1 47" xfId="1315"/>
    <cellStyle name="60% - Accent1 48" xfId="1316"/>
    <cellStyle name="60% - Accent1 49" xfId="1317"/>
    <cellStyle name="60% - Accent1 5" xfId="1318"/>
    <cellStyle name="60% - Accent1 50" xfId="1319"/>
    <cellStyle name="60% - Accent1 51" xfId="1320"/>
    <cellStyle name="60% - Accent1 52" xfId="1321"/>
    <cellStyle name="60% - Accent1 53" xfId="1322"/>
    <cellStyle name="60% - Accent1 54" xfId="1323"/>
    <cellStyle name="60% - Accent1 55" xfId="1324"/>
    <cellStyle name="60% - Accent1 56" xfId="1325"/>
    <cellStyle name="60% - Accent1 57" xfId="1326"/>
    <cellStyle name="60% - Accent1 58" xfId="1327"/>
    <cellStyle name="60% - Accent1 59" xfId="1328"/>
    <cellStyle name="60% - Accent1 6" xfId="1329"/>
    <cellStyle name="60% - Accent1 60" xfId="1330"/>
    <cellStyle name="60% - Accent1 7" xfId="1331"/>
    <cellStyle name="60% - Accent1 8" xfId="1332"/>
    <cellStyle name="60% - Accent1 9" xfId="1333"/>
    <cellStyle name="60% - Accent2 10" xfId="1334"/>
    <cellStyle name="60% - Accent2 11" xfId="1335"/>
    <cellStyle name="60% - Accent2 12" xfId="1336"/>
    <cellStyle name="60% - Accent2 13" xfId="1337"/>
    <cellStyle name="60% - Accent2 14" xfId="1338"/>
    <cellStyle name="60% - Accent2 15" xfId="1339"/>
    <cellStyle name="60% - Accent2 16" xfId="1340"/>
    <cellStyle name="60% - Accent2 17" xfId="1341"/>
    <cellStyle name="60% - Accent2 18" xfId="1342"/>
    <cellStyle name="60% - Accent2 19" xfId="1343"/>
    <cellStyle name="60% - Accent2 2" xfId="1344"/>
    <cellStyle name="60% - Accent2 2 2" xfId="1345"/>
    <cellStyle name="60% - Accent2 2 2 2" xfId="1346"/>
    <cellStyle name="60% - Accent2 2 3" xfId="1347"/>
    <cellStyle name="60% - Accent2 2 4" xfId="1348"/>
    <cellStyle name="60% - Accent2 2 5" xfId="1349"/>
    <cellStyle name="60% - Accent2 2_BBG" xfId="1350"/>
    <cellStyle name="60% - Accent2 20" xfId="1351"/>
    <cellStyle name="60% - Accent2 21" xfId="1352"/>
    <cellStyle name="60% - Accent2 22" xfId="1353"/>
    <cellStyle name="60% - Accent2 23" xfId="1354"/>
    <cellStyle name="60% - Accent2 24" xfId="1355"/>
    <cellStyle name="60% - Accent2 25" xfId="1356"/>
    <cellStyle name="60% - Accent2 26" xfId="1357"/>
    <cellStyle name="60% - Accent2 27" xfId="1358"/>
    <cellStyle name="60% - Accent2 28" xfId="1359"/>
    <cellStyle name="60% - Accent2 29" xfId="1360"/>
    <cellStyle name="60% - Accent2 3" xfId="1361"/>
    <cellStyle name="60% - Accent2 3 2" xfId="1362"/>
    <cellStyle name="60% - Accent2 30" xfId="1363"/>
    <cellStyle name="60% - Accent2 31" xfId="1364"/>
    <cellStyle name="60% - Accent2 32" xfId="1365"/>
    <cellStyle name="60% - Accent2 33" xfId="1366"/>
    <cellStyle name="60% - Accent2 34" xfId="1367"/>
    <cellStyle name="60% - Accent2 35" xfId="1368"/>
    <cellStyle name="60% - Accent2 36" xfId="1369"/>
    <cellStyle name="60% - Accent2 37" xfId="1370"/>
    <cellStyle name="60% - Accent2 38" xfId="1371"/>
    <cellStyle name="60% - Accent2 39" xfId="1372"/>
    <cellStyle name="60% - Accent2 4" xfId="1373"/>
    <cellStyle name="60% - Accent2 40" xfId="1374"/>
    <cellStyle name="60% - Accent2 41" xfId="1375"/>
    <cellStyle name="60% - Accent2 42" xfId="1376"/>
    <cellStyle name="60% - Accent2 43" xfId="1377"/>
    <cellStyle name="60% - Accent2 44" xfId="1378"/>
    <cellStyle name="60% - Accent2 45" xfId="1379"/>
    <cellStyle name="60% - Accent2 46" xfId="1380"/>
    <cellStyle name="60% - Accent2 47" xfId="1381"/>
    <cellStyle name="60% - Accent2 48" xfId="1382"/>
    <cellStyle name="60% - Accent2 49" xfId="1383"/>
    <cellStyle name="60% - Accent2 5" xfId="1384"/>
    <cellStyle name="60% - Accent2 50" xfId="1385"/>
    <cellStyle name="60% - Accent2 51" xfId="1386"/>
    <cellStyle name="60% - Accent2 52" xfId="1387"/>
    <cellStyle name="60% - Accent2 53" xfId="1388"/>
    <cellStyle name="60% - Accent2 54" xfId="1389"/>
    <cellStyle name="60% - Accent2 55" xfId="1390"/>
    <cellStyle name="60% - Accent2 56" xfId="1391"/>
    <cellStyle name="60% - Accent2 57" xfId="1392"/>
    <cellStyle name="60% - Accent2 58" xfId="1393"/>
    <cellStyle name="60% - Accent2 59" xfId="1394"/>
    <cellStyle name="60% - Accent2 6" xfId="1395"/>
    <cellStyle name="60% - Accent2 60" xfId="1396"/>
    <cellStyle name="60% - Accent2 7" xfId="1397"/>
    <cellStyle name="60% - Accent2 8" xfId="1398"/>
    <cellStyle name="60% - Accent2 9" xfId="1399"/>
    <cellStyle name="60% - Accent3 10" xfId="1400"/>
    <cellStyle name="60% - Accent3 11" xfId="1401"/>
    <cellStyle name="60% - Accent3 12" xfId="1402"/>
    <cellStyle name="60% - Accent3 13" xfId="1403"/>
    <cellStyle name="60% - Accent3 14" xfId="1404"/>
    <cellStyle name="60% - Accent3 15" xfId="1405"/>
    <cellStyle name="60% - Accent3 16" xfId="1406"/>
    <cellStyle name="60% - Accent3 17" xfId="1407"/>
    <cellStyle name="60% - Accent3 18" xfId="1408"/>
    <cellStyle name="60% - Accent3 19" xfId="1409"/>
    <cellStyle name="60% - Accent3 2" xfId="1410"/>
    <cellStyle name="60% - Accent3 2 2" xfId="1411"/>
    <cellStyle name="60% - Accent3 2 2 2" xfId="1412"/>
    <cellStyle name="60% - Accent3 2 3" xfId="1413"/>
    <cellStyle name="60% - Accent3 2 4" xfId="1414"/>
    <cellStyle name="60% - Accent3 2 5" xfId="1415"/>
    <cellStyle name="60% - Accent3 2_BBG" xfId="1416"/>
    <cellStyle name="60% - Accent3 20" xfId="1417"/>
    <cellStyle name="60% - Accent3 21" xfId="1418"/>
    <cellStyle name="60% - Accent3 22" xfId="1419"/>
    <cellStyle name="60% - Accent3 23" xfId="1420"/>
    <cellStyle name="60% - Accent3 24" xfId="1421"/>
    <cellStyle name="60% - Accent3 25" xfId="1422"/>
    <cellStyle name="60% - Accent3 26" xfId="1423"/>
    <cellStyle name="60% - Accent3 27" xfId="1424"/>
    <cellStyle name="60% - Accent3 28" xfId="1425"/>
    <cellStyle name="60% - Accent3 29" xfId="1426"/>
    <cellStyle name="60% - Accent3 3" xfId="1427"/>
    <cellStyle name="60% - Accent3 3 2" xfId="1428"/>
    <cellStyle name="60% - Accent3 30" xfId="1429"/>
    <cellStyle name="60% - Accent3 31" xfId="1430"/>
    <cellStyle name="60% - Accent3 32" xfId="1431"/>
    <cellStyle name="60% - Accent3 33" xfId="1432"/>
    <cellStyle name="60% - Accent3 34" xfId="1433"/>
    <cellStyle name="60% - Accent3 35" xfId="1434"/>
    <cellStyle name="60% - Accent3 36" xfId="1435"/>
    <cellStyle name="60% - Accent3 37" xfId="1436"/>
    <cellStyle name="60% - Accent3 38" xfId="1437"/>
    <cellStyle name="60% - Accent3 39" xfId="1438"/>
    <cellStyle name="60% - Accent3 4" xfId="1439"/>
    <cellStyle name="60% - Accent3 40" xfId="1440"/>
    <cellStyle name="60% - Accent3 41" xfId="1441"/>
    <cellStyle name="60% - Accent3 42" xfId="1442"/>
    <cellStyle name="60% - Accent3 43" xfId="1443"/>
    <cellStyle name="60% - Accent3 44" xfId="1444"/>
    <cellStyle name="60% - Accent3 45" xfId="1445"/>
    <cellStyle name="60% - Accent3 46" xfId="1446"/>
    <cellStyle name="60% - Accent3 47" xfId="1447"/>
    <cellStyle name="60% - Accent3 48" xfId="1448"/>
    <cellStyle name="60% - Accent3 49" xfId="1449"/>
    <cellStyle name="60% - Accent3 5" xfId="1450"/>
    <cellStyle name="60% - Accent3 50" xfId="1451"/>
    <cellStyle name="60% - Accent3 51" xfId="1452"/>
    <cellStyle name="60% - Accent3 52" xfId="1453"/>
    <cellStyle name="60% - Accent3 53" xfId="1454"/>
    <cellStyle name="60% - Accent3 54" xfId="1455"/>
    <cellStyle name="60% - Accent3 55" xfId="1456"/>
    <cellStyle name="60% - Accent3 56" xfId="1457"/>
    <cellStyle name="60% - Accent3 57" xfId="1458"/>
    <cellStyle name="60% - Accent3 58" xfId="1459"/>
    <cellStyle name="60% - Accent3 59" xfId="1460"/>
    <cellStyle name="60% - Accent3 6" xfId="1461"/>
    <cellStyle name="60% - Accent3 60" xfId="1462"/>
    <cellStyle name="60% - Accent3 7" xfId="1463"/>
    <cellStyle name="60% - Accent3 8" xfId="1464"/>
    <cellStyle name="60% - Accent3 9" xfId="1465"/>
    <cellStyle name="60% - Accent4 10" xfId="1466"/>
    <cellStyle name="60% - Accent4 11" xfId="1467"/>
    <cellStyle name="60% - Accent4 12" xfId="1468"/>
    <cellStyle name="60% - Accent4 13" xfId="1469"/>
    <cellStyle name="60% - Accent4 14" xfId="1470"/>
    <cellStyle name="60% - Accent4 15" xfId="1471"/>
    <cellStyle name="60% - Accent4 16" xfId="1472"/>
    <cellStyle name="60% - Accent4 17" xfId="1473"/>
    <cellStyle name="60% - Accent4 18" xfId="1474"/>
    <cellStyle name="60% - Accent4 19" xfId="1475"/>
    <cellStyle name="60% - Accent4 2" xfId="1476"/>
    <cellStyle name="60% - Accent4 2 2" xfId="1477"/>
    <cellStyle name="60% - Accent4 2 2 2" xfId="1478"/>
    <cellStyle name="60% - Accent4 2 3" xfId="1479"/>
    <cellStyle name="60% - Accent4 2 4" xfId="1480"/>
    <cellStyle name="60% - Accent4 2 5" xfId="1481"/>
    <cellStyle name="60% - Accent4 2_BBG" xfId="1482"/>
    <cellStyle name="60% - Accent4 20" xfId="1483"/>
    <cellStyle name="60% - Accent4 21" xfId="1484"/>
    <cellStyle name="60% - Accent4 22" xfId="1485"/>
    <cellStyle name="60% - Accent4 23" xfId="1486"/>
    <cellStyle name="60% - Accent4 24" xfId="1487"/>
    <cellStyle name="60% - Accent4 25" xfId="1488"/>
    <cellStyle name="60% - Accent4 26" xfId="1489"/>
    <cellStyle name="60% - Accent4 27" xfId="1490"/>
    <cellStyle name="60% - Accent4 28" xfId="1491"/>
    <cellStyle name="60% - Accent4 29" xfId="1492"/>
    <cellStyle name="60% - Accent4 3" xfId="1493"/>
    <cellStyle name="60% - Accent4 3 2" xfId="1494"/>
    <cellStyle name="60% - Accent4 30" xfId="1495"/>
    <cellStyle name="60% - Accent4 31" xfId="1496"/>
    <cellStyle name="60% - Accent4 32" xfId="1497"/>
    <cellStyle name="60% - Accent4 33" xfId="1498"/>
    <cellStyle name="60% - Accent4 34" xfId="1499"/>
    <cellStyle name="60% - Accent4 35" xfId="1500"/>
    <cellStyle name="60% - Accent4 36" xfId="1501"/>
    <cellStyle name="60% - Accent4 37" xfId="1502"/>
    <cellStyle name="60% - Accent4 38" xfId="1503"/>
    <cellStyle name="60% - Accent4 39" xfId="1504"/>
    <cellStyle name="60% - Accent4 4" xfId="1505"/>
    <cellStyle name="60% - Accent4 40" xfId="1506"/>
    <cellStyle name="60% - Accent4 41" xfId="1507"/>
    <cellStyle name="60% - Accent4 42" xfId="1508"/>
    <cellStyle name="60% - Accent4 43" xfId="1509"/>
    <cellStyle name="60% - Accent4 44" xfId="1510"/>
    <cellStyle name="60% - Accent4 45" xfId="1511"/>
    <cellStyle name="60% - Accent4 46" xfId="1512"/>
    <cellStyle name="60% - Accent4 47" xfId="1513"/>
    <cellStyle name="60% - Accent4 48" xfId="1514"/>
    <cellStyle name="60% - Accent4 49" xfId="1515"/>
    <cellStyle name="60% - Accent4 5" xfId="1516"/>
    <cellStyle name="60% - Accent4 50" xfId="1517"/>
    <cellStyle name="60% - Accent4 51" xfId="1518"/>
    <cellStyle name="60% - Accent4 52" xfId="1519"/>
    <cellStyle name="60% - Accent4 53" xfId="1520"/>
    <cellStyle name="60% - Accent4 54" xfId="1521"/>
    <cellStyle name="60% - Accent4 55" xfId="1522"/>
    <cellStyle name="60% - Accent4 56" xfId="1523"/>
    <cellStyle name="60% - Accent4 57" xfId="1524"/>
    <cellStyle name="60% - Accent4 58" xfId="1525"/>
    <cellStyle name="60% - Accent4 59" xfId="1526"/>
    <cellStyle name="60% - Accent4 6" xfId="1527"/>
    <cellStyle name="60% - Accent4 60" xfId="1528"/>
    <cellStyle name="60% - Accent4 7" xfId="1529"/>
    <cellStyle name="60% - Accent4 8" xfId="1530"/>
    <cellStyle name="60% - Accent4 9" xfId="1531"/>
    <cellStyle name="60% - Accent5 10" xfId="1532"/>
    <cellStyle name="60% - Accent5 11" xfId="1533"/>
    <cellStyle name="60% - Accent5 12" xfId="1534"/>
    <cellStyle name="60% - Accent5 13" xfId="1535"/>
    <cellStyle name="60% - Accent5 14" xfId="1536"/>
    <cellStyle name="60% - Accent5 15" xfId="1537"/>
    <cellStyle name="60% - Accent5 16" xfId="1538"/>
    <cellStyle name="60% - Accent5 17" xfId="1539"/>
    <cellStyle name="60% - Accent5 18" xfId="1540"/>
    <cellStyle name="60% - Accent5 19" xfId="1541"/>
    <cellStyle name="60% - Accent5 2" xfId="1542"/>
    <cellStyle name="60% - Accent5 2 2" xfId="1543"/>
    <cellStyle name="60% - Accent5 2 2 2" xfId="1544"/>
    <cellStyle name="60% - Accent5 2 3" xfId="1545"/>
    <cellStyle name="60% - Accent5 2 4" xfId="1546"/>
    <cellStyle name="60% - Accent5 2 5" xfId="1547"/>
    <cellStyle name="60% - Accent5 2_BBG" xfId="1548"/>
    <cellStyle name="60% - Accent5 20" xfId="1549"/>
    <cellStyle name="60% - Accent5 21" xfId="1550"/>
    <cellStyle name="60% - Accent5 22" xfId="1551"/>
    <cellStyle name="60% - Accent5 23" xfId="1552"/>
    <cellStyle name="60% - Accent5 24" xfId="1553"/>
    <cellStyle name="60% - Accent5 25" xfId="1554"/>
    <cellStyle name="60% - Accent5 26" xfId="1555"/>
    <cellStyle name="60% - Accent5 27" xfId="1556"/>
    <cellStyle name="60% - Accent5 28" xfId="1557"/>
    <cellStyle name="60% - Accent5 29" xfId="1558"/>
    <cellStyle name="60% - Accent5 3" xfId="1559"/>
    <cellStyle name="60% - Accent5 3 2" xfId="1560"/>
    <cellStyle name="60% - Accent5 30" xfId="1561"/>
    <cellStyle name="60% - Accent5 31" xfId="1562"/>
    <cellStyle name="60% - Accent5 32" xfId="1563"/>
    <cellStyle name="60% - Accent5 33" xfId="1564"/>
    <cellStyle name="60% - Accent5 34" xfId="1565"/>
    <cellStyle name="60% - Accent5 35" xfId="1566"/>
    <cellStyle name="60% - Accent5 36" xfId="1567"/>
    <cellStyle name="60% - Accent5 37" xfId="1568"/>
    <cellStyle name="60% - Accent5 38" xfId="1569"/>
    <cellStyle name="60% - Accent5 39" xfId="1570"/>
    <cellStyle name="60% - Accent5 4" xfId="1571"/>
    <cellStyle name="60% - Accent5 4 2" xfId="1572"/>
    <cellStyle name="60% - Accent5 40" xfId="1573"/>
    <cellStyle name="60% - Accent5 41" xfId="1574"/>
    <cellStyle name="60% - Accent5 42" xfId="1575"/>
    <cellStyle name="60% - Accent5 43" xfId="1576"/>
    <cellStyle name="60% - Accent5 44" xfId="1577"/>
    <cellStyle name="60% - Accent5 45" xfId="1578"/>
    <cellStyle name="60% - Accent5 46" xfId="1579"/>
    <cellStyle name="60% - Accent5 47" xfId="1580"/>
    <cellStyle name="60% - Accent5 48" xfId="1581"/>
    <cellStyle name="60% - Accent5 49" xfId="1582"/>
    <cellStyle name="60% - Accent5 5" xfId="1583"/>
    <cellStyle name="60% - Accent5 50" xfId="1584"/>
    <cellStyle name="60% - Accent5 51" xfId="1585"/>
    <cellStyle name="60% - Accent5 52" xfId="1586"/>
    <cellStyle name="60% - Accent5 53" xfId="1587"/>
    <cellStyle name="60% - Accent5 54" xfId="1588"/>
    <cellStyle name="60% - Accent5 55" xfId="1589"/>
    <cellStyle name="60% - Accent5 56" xfId="1590"/>
    <cellStyle name="60% - Accent5 57" xfId="1591"/>
    <cellStyle name="60% - Accent5 58" xfId="1592"/>
    <cellStyle name="60% - Accent5 59" xfId="1593"/>
    <cellStyle name="60% - Accent5 6" xfId="1594"/>
    <cellStyle name="60% - Accent5 60" xfId="1595"/>
    <cellStyle name="60% - Accent5 7" xfId="1596"/>
    <cellStyle name="60% - Accent5 8" xfId="1597"/>
    <cellStyle name="60% - Accent5 9" xfId="1598"/>
    <cellStyle name="60% - Accent6 10" xfId="1599"/>
    <cellStyle name="60% - Accent6 11" xfId="1600"/>
    <cellStyle name="60% - Accent6 12" xfId="1601"/>
    <cellStyle name="60% - Accent6 13" xfId="1602"/>
    <cellStyle name="60% - Accent6 14" xfId="1603"/>
    <cellStyle name="60% - Accent6 15" xfId="1604"/>
    <cellStyle name="60% - Accent6 16" xfId="1605"/>
    <cellStyle name="60% - Accent6 17" xfId="1606"/>
    <cellStyle name="60% - Accent6 18" xfId="1607"/>
    <cellStyle name="60% - Accent6 19" xfId="1608"/>
    <cellStyle name="60% - Accent6 2" xfId="1609"/>
    <cellStyle name="60% - Accent6 2 2" xfId="1610"/>
    <cellStyle name="60% - Accent6 2 2 2" xfId="1611"/>
    <cellStyle name="60% - Accent6 2 3" xfId="1612"/>
    <cellStyle name="60% - Accent6 2 4" xfId="1613"/>
    <cellStyle name="60% - Accent6 2 5" xfId="1614"/>
    <cellStyle name="60% - Accent6 2_BBG" xfId="1615"/>
    <cellStyle name="60% - Accent6 20" xfId="1616"/>
    <cellStyle name="60% - Accent6 21" xfId="1617"/>
    <cellStyle name="60% - Accent6 22" xfId="1618"/>
    <cellStyle name="60% - Accent6 23" xfId="1619"/>
    <cellStyle name="60% - Accent6 24" xfId="1620"/>
    <cellStyle name="60% - Accent6 25" xfId="1621"/>
    <cellStyle name="60% - Accent6 26" xfId="1622"/>
    <cellStyle name="60% - Accent6 27" xfId="1623"/>
    <cellStyle name="60% - Accent6 28" xfId="1624"/>
    <cellStyle name="60% - Accent6 29" xfId="1625"/>
    <cellStyle name="60% - Accent6 3" xfId="1626"/>
    <cellStyle name="60% - Accent6 3 2" xfId="1627"/>
    <cellStyle name="60% - Accent6 30" xfId="1628"/>
    <cellStyle name="60% - Accent6 31" xfId="1629"/>
    <cellStyle name="60% - Accent6 32" xfId="1630"/>
    <cellStyle name="60% - Accent6 33" xfId="1631"/>
    <cellStyle name="60% - Accent6 34" xfId="1632"/>
    <cellStyle name="60% - Accent6 35" xfId="1633"/>
    <cellStyle name="60% - Accent6 36" xfId="1634"/>
    <cellStyle name="60% - Accent6 37" xfId="1635"/>
    <cellStyle name="60% - Accent6 38" xfId="1636"/>
    <cellStyle name="60% - Accent6 39" xfId="1637"/>
    <cellStyle name="60% - Accent6 4" xfId="1638"/>
    <cellStyle name="60% - Accent6 40" xfId="1639"/>
    <cellStyle name="60% - Accent6 41" xfId="1640"/>
    <cellStyle name="60% - Accent6 42" xfId="1641"/>
    <cellStyle name="60% - Accent6 43" xfId="1642"/>
    <cellStyle name="60% - Accent6 44" xfId="1643"/>
    <cellStyle name="60% - Accent6 45" xfId="1644"/>
    <cellStyle name="60% - Accent6 46" xfId="1645"/>
    <cellStyle name="60% - Accent6 47" xfId="1646"/>
    <cellStyle name="60% - Accent6 48" xfId="1647"/>
    <cellStyle name="60% - Accent6 49" xfId="1648"/>
    <cellStyle name="60% - Accent6 5" xfId="1649"/>
    <cellStyle name="60% - Accent6 50" xfId="1650"/>
    <cellStyle name="60% - Accent6 51" xfId="1651"/>
    <cellStyle name="60% - Accent6 52" xfId="1652"/>
    <cellStyle name="60% - Accent6 53" xfId="1653"/>
    <cellStyle name="60% - Accent6 54" xfId="1654"/>
    <cellStyle name="60% - Accent6 55" xfId="1655"/>
    <cellStyle name="60% - Accent6 56" xfId="1656"/>
    <cellStyle name="60% - Accent6 57" xfId="1657"/>
    <cellStyle name="60% - Accent6 58" xfId="1658"/>
    <cellStyle name="60% - Accent6 59" xfId="1659"/>
    <cellStyle name="60% - Accent6 6" xfId="1660"/>
    <cellStyle name="60% - Accent6 60" xfId="1661"/>
    <cellStyle name="60% - Accent6 7" xfId="1662"/>
    <cellStyle name="60% - Accent6 8" xfId="1663"/>
    <cellStyle name="60% - Accent6 9" xfId="1664"/>
    <cellStyle name="60% - Énfasis1" xfId="1665"/>
    <cellStyle name="60% - Énfasis2" xfId="1666"/>
    <cellStyle name="60% - Énfasis3" xfId="1667"/>
    <cellStyle name="60% - Énfasis4" xfId="1668"/>
    <cellStyle name="60% - Énfasis5" xfId="1669"/>
    <cellStyle name="60% - Énfasis6" xfId="1670"/>
    <cellStyle name="6mal" xfId="1671"/>
    <cellStyle name="A3 297 x 420 mm" xfId="1672"/>
    <cellStyle name="Accent1 10" xfId="1673"/>
    <cellStyle name="Accent1 11" xfId="1674"/>
    <cellStyle name="Accent1 12" xfId="1675"/>
    <cellStyle name="Accent1 13" xfId="1676"/>
    <cellStyle name="Accent1 14" xfId="1677"/>
    <cellStyle name="Accent1 15" xfId="1678"/>
    <cellStyle name="Accent1 16" xfId="1679"/>
    <cellStyle name="Accent1 17" xfId="1680"/>
    <cellStyle name="Accent1 18" xfId="1681"/>
    <cellStyle name="Accent1 19" xfId="1682"/>
    <cellStyle name="Accent1 2" xfId="1683"/>
    <cellStyle name="Accent1 2 2" xfId="1684"/>
    <cellStyle name="Accent1 2 2 2" xfId="1685"/>
    <cellStyle name="Accent1 2 3" xfId="1686"/>
    <cellStyle name="Accent1 2 4" xfId="1687"/>
    <cellStyle name="Accent1 2 5" xfId="1688"/>
    <cellStyle name="Accent1 2_BBG" xfId="1689"/>
    <cellStyle name="Accent1 20" xfId="1690"/>
    <cellStyle name="Accent1 21" xfId="1691"/>
    <cellStyle name="Accent1 22" xfId="1692"/>
    <cellStyle name="Accent1 23" xfId="1693"/>
    <cellStyle name="Accent1 24" xfId="1694"/>
    <cellStyle name="Accent1 25" xfId="1695"/>
    <cellStyle name="Accent1 26" xfId="1696"/>
    <cellStyle name="Accent1 27" xfId="1697"/>
    <cellStyle name="Accent1 28" xfId="1698"/>
    <cellStyle name="Accent1 29" xfId="1699"/>
    <cellStyle name="Accent1 3" xfId="1700"/>
    <cellStyle name="Accent1 3 2" xfId="1701"/>
    <cellStyle name="Accent1 30" xfId="1702"/>
    <cellStyle name="Accent1 31" xfId="1703"/>
    <cellStyle name="Accent1 32" xfId="1704"/>
    <cellStyle name="Accent1 33" xfId="1705"/>
    <cellStyle name="Accent1 34" xfId="1706"/>
    <cellStyle name="Accent1 35" xfId="1707"/>
    <cellStyle name="Accent1 36" xfId="1708"/>
    <cellStyle name="Accent1 37" xfId="1709"/>
    <cellStyle name="Accent1 38" xfId="1710"/>
    <cellStyle name="Accent1 39" xfId="1711"/>
    <cellStyle name="Accent1 4" xfId="1712"/>
    <cellStyle name="Accent1 4 2" xfId="1713"/>
    <cellStyle name="Accent1 40" xfId="1714"/>
    <cellStyle name="Accent1 41" xfId="1715"/>
    <cellStyle name="Accent1 42" xfId="1716"/>
    <cellStyle name="Accent1 43" xfId="1717"/>
    <cellStyle name="Accent1 44" xfId="1718"/>
    <cellStyle name="Accent1 45" xfId="1719"/>
    <cellStyle name="Accent1 46" xfId="1720"/>
    <cellStyle name="Accent1 47" xfId="1721"/>
    <cellStyle name="Accent1 48" xfId="1722"/>
    <cellStyle name="Accent1 49" xfId="1723"/>
    <cellStyle name="Accent1 5" xfId="1724"/>
    <cellStyle name="Accent1 50" xfId="1725"/>
    <cellStyle name="Accent1 51" xfId="1726"/>
    <cellStyle name="Accent1 52" xfId="1727"/>
    <cellStyle name="Accent1 53" xfId="1728"/>
    <cellStyle name="Accent1 54" xfId="1729"/>
    <cellStyle name="Accent1 55" xfId="1730"/>
    <cellStyle name="Accent1 56" xfId="1731"/>
    <cellStyle name="Accent1 57" xfId="1732"/>
    <cellStyle name="Accent1 58" xfId="1733"/>
    <cellStyle name="Accent1 59" xfId="1734"/>
    <cellStyle name="Accent1 6" xfId="1735"/>
    <cellStyle name="Accent1 60" xfId="1736"/>
    <cellStyle name="Accent1 7" xfId="1737"/>
    <cellStyle name="Accent1 8" xfId="1738"/>
    <cellStyle name="Accent1 9" xfId="1739"/>
    <cellStyle name="Accent2 10" xfId="1740"/>
    <cellStyle name="Accent2 11" xfId="1741"/>
    <cellStyle name="Accent2 12" xfId="1742"/>
    <cellStyle name="Accent2 13" xfId="1743"/>
    <cellStyle name="Accent2 14" xfId="1744"/>
    <cellStyle name="Accent2 15" xfId="1745"/>
    <cellStyle name="Accent2 16" xfId="1746"/>
    <cellStyle name="Accent2 17" xfId="1747"/>
    <cellStyle name="Accent2 18" xfId="1748"/>
    <cellStyle name="Accent2 19" xfId="1749"/>
    <cellStyle name="Accent2 2" xfId="1750"/>
    <cellStyle name="Accent2 2 2" xfId="1751"/>
    <cellStyle name="Accent2 2 2 2" xfId="1752"/>
    <cellStyle name="Accent2 2 3" xfId="1753"/>
    <cellStyle name="Accent2 2 4" xfId="1754"/>
    <cellStyle name="Accent2 2 5" xfId="1755"/>
    <cellStyle name="Accent2 2_BBG" xfId="1756"/>
    <cellStyle name="Accent2 20" xfId="1757"/>
    <cellStyle name="Accent2 21" xfId="1758"/>
    <cellStyle name="Accent2 22" xfId="1759"/>
    <cellStyle name="Accent2 23" xfId="1760"/>
    <cellStyle name="Accent2 24" xfId="1761"/>
    <cellStyle name="Accent2 25" xfId="1762"/>
    <cellStyle name="Accent2 26" xfId="1763"/>
    <cellStyle name="Accent2 27" xfId="1764"/>
    <cellStyle name="Accent2 28" xfId="1765"/>
    <cellStyle name="Accent2 29" xfId="1766"/>
    <cellStyle name="Accent2 3" xfId="1767"/>
    <cellStyle name="Accent2 3 2" xfId="1768"/>
    <cellStyle name="Accent2 30" xfId="1769"/>
    <cellStyle name="Accent2 31" xfId="1770"/>
    <cellStyle name="Accent2 32" xfId="1771"/>
    <cellStyle name="Accent2 33" xfId="1772"/>
    <cellStyle name="Accent2 34" xfId="1773"/>
    <cellStyle name="Accent2 35" xfId="1774"/>
    <cellStyle name="Accent2 36" xfId="1775"/>
    <cellStyle name="Accent2 37" xfId="1776"/>
    <cellStyle name="Accent2 38" xfId="1777"/>
    <cellStyle name="Accent2 39" xfId="1778"/>
    <cellStyle name="Accent2 4" xfId="1779"/>
    <cellStyle name="Accent2 40" xfId="1780"/>
    <cellStyle name="Accent2 41" xfId="1781"/>
    <cellStyle name="Accent2 42" xfId="1782"/>
    <cellStyle name="Accent2 43" xfId="1783"/>
    <cellStyle name="Accent2 44" xfId="1784"/>
    <cellStyle name="Accent2 45" xfId="1785"/>
    <cellStyle name="Accent2 46" xfId="1786"/>
    <cellStyle name="Accent2 47" xfId="1787"/>
    <cellStyle name="Accent2 48" xfId="1788"/>
    <cellStyle name="Accent2 49" xfId="1789"/>
    <cellStyle name="Accent2 5" xfId="1790"/>
    <cellStyle name="Accent2 50" xfId="1791"/>
    <cellStyle name="Accent2 51" xfId="1792"/>
    <cellStyle name="Accent2 52" xfId="1793"/>
    <cellStyle name="Accent2 53" xfId="1794"/>
    <cellStyle name="Accent2 54" xfId="1795"/>
    <cellStyle name="Accent2 55" xfId="1796"/>
    <cellStyle name="Accent2 56" xfId="1797"/>
    <cellStyle name="Accent2 57" xfId="1798"/>
    <cellStyle name="Accent2 58" xfId="1799"/>
    <cellStyle name="Accent2 59" xfId="1800"/>
    <cellStyle name="Accent2 6" xfId="1801"/>
    <cellStyle name="Accent2 60" xfId="1802"/>
    <cellStyle name="Accent2 7" xfId="1803"/>
    <cellStyle name="Accent2 8" xfId="1804"/>
    <cellStyle name="Accent2 9" xfId="1805"/>
    <cellStyle name="Accent3 10" xfId="1806"/>
    <cellStyle name="Accent3 11" xfId="1807"/>
    <cellStyle name="Accent3 12" xfId="1808"/>
    <cellStyle name="Accent3 13" xfId="1809"/>
    <cellStyle name="Accent3 14" xfId="1810"/>
    <cellStyle name="Accent3 15" xfId="1811"/>
    <cellStyle name="Accent3 16" xfId="1812"/>
    <cellStyle name="Accent3 17" xfId="1813"/>
    <cellStyle name="Accent3 18" xfId="1814"/>
    <cellStyle name="Accent3 19" xfId="1815"/>
    <cellStyle name="Accent3 2" xfId="1816"/>
    <cellStyle name="Accent3 2 2" xfId="1817"/>
    <cellStyle name="Accent3 2 2 2" xfId="1818"/>
    <cellStyle name="Accent3 2 3" xfId="1819"/>
    <cellStyle name="Accent3 2 4" xfId="1820"/>
    <cellStyle name="Accent3 2 5" xfId="1821"/>
    <cellStyle name="Accent3 2_BBG" xfId="1822"/>
    <cellStyle name="Accent3 20" xfId="1823"/>
    <cellStyle name="Accent3 21" xfId="1824"/>
    <cellStyle name="Accent3 22" xfId="1825"/>
    <cellStyle name="Accent3 23" xfId="1826"/>
    <cellStyle name="Accent3 24" xfId="1827"/>
    <cellStyle name="Accent3 25" xfId="1828"/>
    <cellStyle name="Accent3 26" xfId="1829"/>
    <cellStyle name="Accent3 27" xfId="1830"/>
    <cellStyle name="Accent3 28" xfId="1831"/>
    <cellStyle name="Accent3 29" xfId="1832"/>
    <cellStyle name="Accent3 3" xfId="1833"/>
    <cellStyle name="Accent3 3 2" xfId="1834"/>
    <cellStyle name="Accent3 30" xfId="1835"/>
    <cellStyle name="Accent3 31" xfId="1836"/>
    <cellStyle name="Accent3 32" xfId="1837"/>
    <cellStyle name="Accent3 33" xfId="1838"/>
    <cellStyle name="Accent3 34" xfId="1839"/>
    <cellStyle name="Accent3 35" xfId="1840"/>
    <cellStyle name="Accent3 36" xfId="1841"/>
    <cellStyle name="Accent3 37" xfId="1842"/>
    <cellStyle name="Accent3 38" xfId="1843"/>
    <cellStyle name="Accent3 39" xfId="1844"/>
    <cellStyle name="Accent3 4" xfId="1845"/>
    <cellStyle name="Accent3 4 2" xfId="1846"/>
    <cellStyle name="Accent3 40" xfId="1847"/>
    <cellStyle name="Accent3 41" xfId="1848"/>
    <cellStyle name="Accent3 42" xfId="1849"/>
    <cellStyle name="Accent3 43" xfId="1850"/>
    <cellStyle name="Accent3 44" xfId="1851"/>
    <cellStyle name="Accent3 45" xfId="1852"/>
    <cellStyle name="Accent3 46" xfId="1853"/>
    <cellStyle name="Accent3 47" xfId="1854"/>
    <cellStyle name="Accent3 48" xfId="1855"/>
    <cellStyle name="Accent3 49" xfId="1856"/>
    <cellStyle name="Accent3 5" xfId="1857"/>
    <cellStyle name="Accent3 50" xfId="1858"/>
    <cellStyle name="Accent3 51" xfId="1859"/>
    <cellStyle name="Accent3 52" xfId="1860"/>
    <cellStyle name="Accent3 53" xfId="1861"/>
    <cellStyle name="Accent3 54" xfId="1862"/>
    <cellStyle name="Accent3 55" xfId="1863"/>
    <cellStyle name="Accent3 56" xfId="1864"/>
    <cellStyle name="Accent3 57" xfId="1865"/>
    <cellStyle name="Accent3 58" xfId="1866"/>
    <cellStyle name="Accent3 59" xfId="1867"/>
    <cellStyle name="Accent3 6" xfId="1868"/>
    <cellStyle name="Accent3 60" xfId="1869"/>
    <cellStyle name="Accent3 7" xfId="1870"/>
    <cellStyle name="Accent3 8" xfId="1871"/>
    <cellStyle name="Accent3 9" xfId="1872"/>
    <cellStyle name="Accent4 10" xfId="1873"/>
    <cellStyle name="Accent4 11" xfId="1874"/>
    <cellStyle name="Accent4 12" xfId="1875"/>
    <cellStyle name="Accent4 13" xfId="1876"/>
    <cellStyle name="Accent4 14" xfId="1877"/>
    <cellStyle name="Accent4 15" xfId="1878"/>
    <cellStyle name="Accent4 16" xfId="1879"/>
    <cellStyle name="Accent4 17" xfId="1880"/>
    <cellStyle name="Accent4 18" xfId="1881"/>
    <cellStyle name="Accent4 19" xfId="1882"/>
    <cellStyle name="Accent4 2" xfId="1883"/>
    <cellStyle name="Accent4 2 2" xfId="1884"/>
    <cellStyle name="Accent4 2 2 2" xfId="1885"/>
    <cellStyle name="Accent4 2 3" xfId="1886"/>
    <cellStyle name="Accent4 2 4" xfId="1887"/>
    <cellStyle name="Accent4 2 5" xfId="1888"/>
    <cellStyle name="Accent4 2_BBG" xfId="1889"/>
    <cellStyle name="Accent4 20" xfId="1890"/>
    <cellStyle name="Accent4 21" xfId="1891"/>
    <cellStyle name="Accent4 22" xfId="1892"/>
    <cellStyle name="Accent4 23" xfId="1893"/>
    <cellStyle name="Accent4 24" xfId="1894"/>
    <cellStyle name="Accent4 25" xfId="1895"/>
    <cellStyle name="Accent4 26" xfId="1896"/>
    <cellStyle name="Accent4 27" xfId="1897"/>
    <cellStyle name="Accent4 28" xfId="1898"/>
    <cellStyle name="Accent4 29" xfId="1899"/>
    <cellStyle name="Accent4 3" xfId="1900"/>
    <cellStyle name="Accent4 3 2" xfId="1901"/>
    <cellStyle name="Accent4 30" xfId="1902"/>
    <cellStyle name="Accent4 31" xfId="1903"/>
    <cellStyle name="Accent4 32" xfId="1904"/>
    <cellStyle name="Accent4 33" xfId="1905"/>
    <cellStyle name="Accent4 34" xfId="1906"/>
    <cellStyle name="Accent4 35" xfId="1907"/>
    <cellStyle name="Accent4 36" xfId="1908"/>
    <cellStyle name="Accent4 37" xfId="1909"/>
    <cellStyle name="Accent4 38" xfId="1910"/>
    <cellStyle name="Accent4 39" xfId="1911"/>
    <cellStyle name="Accent4 4" xfId="1912"/>
    <cellStyle name="Accent4 4 2" xfId="1913"/>
    <cellStyle name="Accent4 40" xfId="1914"/>
    <cellStyle name="Accent4 41" xfId="1915"/>
    <cellStyle name="Accent4 42" xfId="1916"/>
    <cellStyle name="Accent4 43" xfId="1917"/>
    <cellStyle name="Accent4 44" xfId="1918"/>
    <cellStyle name="Accent4 45" xfId="1919"/>
    <cellStyle name="Accent4 46" xfId="1920"/>
    <cellStyle name="Accent4 47" xfId="1921"/>
    <cellStyle name="Accent4 48" xfId="1922"/>
    <cellStyle name="Accent4 49" xfId="1923"/>
    <cellStyle name="Accent4 5" xfId="1924"/>
    <cellStyle name="Accent4 50" xfId="1925"/>
    <cellStyle name="Accent4 51" xfId="1926"/>
    <cellStyle name="Accent4 52" xfId="1927"/>
    <cellStyle name="Accent4 53" xfId="1928"/>
    <cellStyle name="Accent4 54" xfId="1929"/>
    <cellStyle name="Accent4 55" xfId="1930"/>
    <cellStyle name="Accent4 56" xfId="1931"/>
    <cellStyle name="Accent4 57" xfId="1932"/>
    <cellStyle name="Accent4 58" xfId="1933"/>
    <cellStyle name="Accent4 59" xfId="1934"/>
    <cellStyle name="Accent4 6" xfId="1935"/>
    <cellStyle name="Accent4 60" xfId="1936"/>
    <cellStyle name="Accent4 7" xfId="1937"/>
    <cellStyle name="Accent4 8" xfId="1938"/>
    <cellStyle name="Accent4 9" xfId="1939"/>
    <cellStyle name="Accent5 10" xfId="1940"/>
    <cellStyle name="Accent5 11" xfId="1941"/>
    <cellStyle name="Accent5 12" xfId="1942"/>
    <cellStyle name="Accent5 13" xfId="1943"/>
    <cellStyle name="Accent5 14" xfId="1944"/>
    <cellStyle name="Accent5 15" xfId="1945"/>
    <cellStyle name="Accent5 16" xfId="1946"/>
    <cellStyle name="Accent5 17" xfId="1947"/>
    <cellStyle name="Accent5 18" xfId="1948"/>
    <cellStyle name="Accent5 19" xfId="1949"/>
    <cellStyle name="Accent5 2" xfId="1950"/>
    <cellStyle name="Accent5 2 2" xfId="1951"/>
    <cellStyle name="Accent5 2 2 2" xfId="1952"/>
    <cellStyle name="Accent5 2 3" xfId="1953"/>
    <cellStyle name="Accent5 2 4" xfId="1954"/>
    <cellStyle name="Accent5 2 5" xfId="1955"/>
    <cellStyle name="Accent5 2_BBG" xfId="1956"/>
    <cellStyle name="Accent5 20" xfId="1957"/>
    <cellStyle name="Accent5 21" xfId="1958"/>
    <cellStyle name="Accent5 22" xfId="1959"/>
    <cellStyle name="Accent5 23" xfId="1960"/>
    <cellStyle name="Accent5 24" xfId="1961"/>
    <cellStyle name="Accent5 25" xfId="1962"/>
    <cellStyle name="Accent5 26" xfId="1963"/>
    <cellStyle name="Accent5 27" xfId="1964"/>
    <cellStyle name="Accent5 28" xfId="1965"/>
    <cellStyle name="Accent5 29" xfId="1966"/>
    <cellStyle name="Accent5 3" xfId="1967"/>
    <cellStyle name="Accent5 3 2" xfId="1968"/>
    <cellStyle name="Accent5 30" xfId="1969"/>
    <cellStyle name="Accent5 31" xfId="1970"/>
    <cellStyle name="Accent5 32" xfId="1971"/>
    <cellStyle name="Accent5 33" xfId="1972"/>
    <cellStyle name="Accent5 34" xfId="1973"/>
    <cellStyle name="Accent5 35" xfId="1974"/>
    <cellStyle name="Accent5 36" xfId="1975"/>
    <cellStyle name="Accent5 37" xfId="1976"/>
    <cellStyle name="Accent5 38" xfId="1977"/>
    <cellStyle name="Accent5 39" xfId="1978"/>
    <cellStyle name="Accent5 4" xfId="1979"/>
    <cellStyle name="Accent5 4 2" xfId="1980"/>
    <cellStyle name="Accent5 40" xfId="1981"/>
    <cellStyle name="Accent5 41" xfId="1982"/>
    <cellStyle name="Accent5 42" xfId="1983"/>
    <cellStyle name="Accent5 43" xfId="1984"/>
    <cellStyle name="Accent5 44" xfId="1985"/>
    <cellStyle name="Accent5 45" xfId="1986"/>
    <cellStyle name="Accent5 46" xfId="1987"/>
    <cellStyle name="Accent5 47" xfId="1988"/>
    <cellStyle name="Accent5 48" xfId="1989"/>
    <cellStyle name="Accent5 49" xfId="1990"/>
    <cellStyle name="Accent5 5" xfId="1991"/>
    <cellStyle name="Accent5 50" xfId="1992"/>
    <cellStyle name="Accent5 51" xfId="1993"/>
    <cellStyle name="Accent5 52" xfId="1994"/>
    <cellStyle name="Accent5 53" xfId="1995"/>
    <cellStyle name="Accent5 54" xfId="1996"/>
    <cellStyle name="Accent5 55" xfId="1997"/>
    <cellStyle name="Accent5 56" xfId="1998"/>
    <cellStyle name="Accent5 57" xfId="1999"/>
    <cellStyle name="Accent5 58" xfId="2000"/>
    <cellStyle name="Accent5 59" xfId="2001"/>
    <cellStyle name="Accent5 6" xfId="2002"/>
    <cellStyle name="Accent5 60" xfId="2003"/>
    <cellStyle name="Accent5 7" xfId="2004"/>
    <cellStyle name="Accent5 8" xfId="2005"/>
    <cellStyle name="Accent5 9" xfId="2006"/>
    <cellStyle name="Accent6 10" xfId="2007"/>
    <cellStyle name="Accent6 11" xfId="2008"/>
    <cellStyle name="Accent6 12" xfId="2009"/>
    <cellStyle name="Accent6 13" xfId="2010"/>
    <cellStyle name="Accent6 14" xfId="2011"/>
    <cellStyle name="Accent6 15" xfId="2012"/>
    <cellStyle name="Accent6 16" xfId="2013"/>
    <cellStyle name="Accent6 17" xfId="2014"/>
    <cellStyle name="Accent6 18" xfId="2015"/>
    <cellStyle name="Accent6 19" xfId="2016"/>
    <cellStyle name="Accent6 2" xfId="2017"/>
    <cellStyle name="Accent6 2 2" xfId="2018"/>
    <cellStyle name="Accent6 2 2 2" xfId="2019"/>
    <cellStyle name="Accent6 2 3" xfId="2020"/>
    <cellStyle name="Accent6 2 4" xfId="2021"/>
    <cellStyle name="Accent6 2 5" xfId="2022"/>
    <cellStyle name="Accent6 2_BBG" xfId="2023"/>
    <cellStyle name="Accent6 20" xfId="2024"/>
    <cellStyle name="Accent6 21" xfId="2025"/>
    <cellStyle name="Accent6 22" xfId="2026"/>
    <cellStyle name="Accent6 23" xfId="2027"/>
    <cellStyle name="Accent6 24" xfId="2028"/>
    <cellStyle name="Accent6 25" xfId="2029"/>
    <cellStyle name="Accent6 26" xfId="2030"/>
    <cellStyle name="Accent6 27" xfId="2031"/>
    <cellStyle name="Accent6 28" xfId="2032"/>
    <cellStyle name="Accent6 29" xfId="2033"/>
    <cellStyle name="Accent6 3" xfId="2034"/>
    <cellStyle name="Accent6 3 2" xfId="2035"/>
    <cellStyle name="Accent6 30" xfId="2036"/>
    <cellStyle name="Accent6 31" xfId="2037"/>
    <cellStyle name="Accent6 32" xfId="2038"/>
    <cellStyle name="Accent6 33" xfId="2039"/>
    <cellStyle name="Accent6 34" xfId="2040"/>
    <cellStyle name="Accent6 35" xfId="2041"/>
    <cellStyle name="Accent6 36" xfId="2042"/>
    <cellStyle name="Accent6 37" xfId="2043"/>
    <cellStyle name="Accent6 38" xfId="2044"/>
    <cellStyle name="Accent6 39" xfId="2045"/>
    <cellStyle name="Accent6 4" xfId="2046"/>
    <cellStyle name="Accent6 4 2" xfId="2047"/>
    <cellStyle name="Accent6 40" xfId="2048"/>
    <cellStyle name="Accent6 41" xfId="2049"/>
    <cellStyle name="Accent6 42" xfId="2050"/>
    <cellStyle name="Accent6 43" xfId="2051"/>
    <cellStyle name="Accent6 44" xfId="2052"/>
    <cellStyle name="Accent6 45" xfId="2053"/>
    <cellStyle name="Accent6 46" xfId="2054"/>
    <cellStyle name="Accent6 47" xfId="2055"/>
    <cellStyle name="Accent6 48" xfId="2056"/>
    <cellStyle name="Accent6 49" xfId="2057"/>
    <cellStyle name="Accent6 5" xfId="2058"/>
    <cellStyle name="Accent6 50" xfId="2059"/>
    <cellStyle name="Accent6 51" xfId="2060"/>
    <cellStyle name="Accent6 52" xfId="2061"/>
    <cellStyle name="Accent6 53" xfId="2062"/>
    <cellStyle name="Accent6 54" xfId="2063"/>
    <cellStyle name="Accent6 55" xfId="2064"/>
    <cellStyle name="Accent6 56" xfId="2065"/>
    <cellStyle name="Accent6 57" xfId="2066"/>
    <cellStyle name="Accent6 58" xfId="2067"/>
    <cellStyle name="Accent6 59" xfId="2068"/>
    <cellStyle name="Accent6 6" xfId="2069"/>
    <cellStyle name="Accent6 60" xfId="2070"/>
    <cellStyle name="Accent6 7" xfId="2071"/>
    <cellStyle name="Accent6 8" xfId="2072"/>
    <cellStyle name="Accent6 9" xfId="2073"/>
    <cellStyle name="Aging" xfId="2074"/>
    <cellStyle name="args.style" xfId="2075"/>
    <cellStyle name="b0let" xfId="2076"/>
    <cellStyle name="Bad 10" xfId="2077"/>
    <cellStyle name="Bad 11" xfId="2078"/>
    <cellStyle name="Bad 12" xfId="2079"/>
    <cellStyle name="Bad 13" xfId="2080"/>
    <cellStyle name="Bad 14" xfId="2081"/>
    <cellStyle name="Bad 15" xfId="2082"/>
    <cellStyle name="Bad 16" xfId="2083"/>
    <cellStyle name="Bad 17" xfId="2084"/>
    <cellStyle name="Bad 18" xfId="2085"/>
    <cellStyle name="Bad 19" xfId="2086"/>
    <cellStyle name="Bad 2" xfId="2087"/>
    <cellStyle name="Bad 2 2" xfId="2088"/>
    <cellStyle name="Bad 2 2 2" xfId="2089"/>
    <cellStyle name="Bad 2 3" xfId="2090"/>
    <cellStyle name="Bad 2 4" xfId="2091"/>
    <cellStyle name="Bad 2 5" xfId="2092"/>
    <cellStyle name="Bad 2_BBG" xfId="2093"/>
    <cellStyle name="Bad 20" xfId="2094"/>
    <cellStyle name="Bad 21" xfId="2095"/>
    <cellStyle name="Bad 22" xfId="2096"/>
    <cellStyle name="Bad 23" xfId="2097"/>
    <cellStyle name="Bad 24" xfId="2098"/>
    <cellStyle name="Bad 25" xfId="2099"/>
    <cellStyle name="Bad 26" xfId="2100"/>
    <cellStyle name="Bad 27" xfId="2101"/>
    <cellStyle name="Bad 28" xfId="2102"/>
    <cellStyle name="Bad 29" xfId="2103"/>
    <cellStyle name="Bad 3" xfId="2104"/>
    <cellStyle name="Bad 3 2" xfId="2105"/>
    <cellStyle name="Bad 30" xfId="2106"/>
    <cellStyle name="Bad 31" xfId="2107"/>
    <cellStyle name="Bad 32" xfId="2108"/>
    <cellStyle name="Bad 33" xfId="2109"/>
    <cellStyle name="Bad 34" xfId="2110"/>
    <cellStyle name="Bad 35" xfId="2111"/>
    <cellStyle name="Bad 36" xfId="2112"/>
    <cellStyle name="Bad 37" xfId="2113"/>
    <cellStyle name="Bad 38" xfId="2114"/>
    <cellStyle name="Bad 39" xfId="2115"/>
    <cellStyle name="Bad 4" xfId="2116"/>
    <cellStyle name="Bad 40" xfId="2117"/>
    <cellStyle name="Bad 41" xfId="2118"/>
    <cellStyle name="Bad 42" xfId="2119"/>
    <cellStyle name="Bad 43" xfId="2120"/>
    <cellStyle name="Bad 44" xfId="2121"/>
    <cellStyle name="Bad 45" xfId="2122"/>
    <cellStyle name="Bad 46" xfId="2123"/>
    <cellStyle name="Bad 47" xfId="2124"/>
    <cellStyle name="Bad 48" xfId="2125"/>
    <cellStyle name="Bad 49" xfId="2126"/>
    <cellStyle name="Bad 5" xfId="2127"/>
    <cellStyle name="Bad 50" xfId="2128"/>
    <cellStyle name="Bad 51" xfId="2129"/>
    <cellStyle name="Bad 52" xfId="2130"/>
    <cellStyle name="Bad 53" xfId="2131"/>
    <cellStyle name="Bad 54" xfId="2132"/>
    <cellStyle name="Bad 55" xfId="2133"/>
    <cellStyle name="Bad 56" xfId="2134"/>
    <cellStyle name="Bad 57" xfId="2135"/>
    <cellStyle name="Bad 58" xfId="2136"/>
    <cellStyle name="Bad 59" xfId="2137"/>
    <cellStyle name="Bad 6" xfId="2138"/>
    <cellStyle name="Bad 60" xfId="2139"/>
    <cellStyle name="Bad 7" xfId="2140"/>
    <cellStyle name="Bad 8" xfId="2141"/>
    <cellStyle name="Bad 9" xfId="2142"/>
    <cellStyle name="Bol-Data" xfId="2143"/>
    <cellStyle name="bolet" xfId="2144"/>
    <cellStyle name="Boletim" xfId="2145"/>
    <cellStyle name="Border" xfId="2146"/>
    <cellStyle name="Buena" xfId="2147"/>
    <cellStyle name="Calc Currency (0)" xfId="2148"/>
    <cellStyle name="Calc Currency (0) 2" xfId="2149"/>
    <cellStyle name="Calc Currency (2)" xfId="2150"/>
    <cellStyle name="Calc Percent (0)" xfId="2151"/>
    <cellStyle name="Calc Percent (1)" xfId="2152"/>
    <cellStyle name="Calc Percent (2)" xfId="2153"/>
    <cellStyle name="Calc Units (0)" xfId="2154"/>
    <cellStyle name="Calc Units (1)" xfId="2155"/>
    <cellStyle name="Calc Units (2)" xfId="2156"/>
    <cellStyle name="Calculation 10" xfId="2157"/>
    <cellStyle name="Calculation 11" xfId="2158"/>
    <cellStyle name="Calculation 12" xfId="2159"/>
    <cellStyle name="Calculation 13" xfId="2160"/>
    <cellStyle name="Calculation 14" xfId="2161"/>
    <cellStyle name="Calculation 15" xfId="2162"/>
    <cellStyle name="Calculation 16" xfId="2163"/>
    <cellStyle name="Calculation 17" xfId="2164"/>
    <cellStyle name="Calculation 18" xfId="2165"/>
    <cellStyle name="Calculation 19" xfId="2166"/>
    <cellStyle name="Calculation 2" xfId="2167"/>
    <cellStyle name="Calculation 2 2" xfId="2168"/>
    <cellStyle name="Calculation 2 2 2" xfId="2169"/>
    <cellStyle name="Calculation 2 3" xfId="2170"/>
    <cellStyle name="Calculation 2 4" xfId="2171"/>
    <cellStyle name="Calculation 2 5" xfId="2172"/>
    <cellStyle name="Calculation 2_BBG" xfId="2173"/>
    <cellStyle name="Calculation 20" xfId="2174"/>
    <cellStyle name="Calculation 21" xfId="2175"/>
    <cellStyle name="Calculation 22" xfId="2176"/>
    <cellStyle name="Calculation 23" xfId="2177"/>
    <cellStyle name="Calculation 24" xfId="2178"/>
    <cellStyle name="Calculation 25" xfId="2179"/>
    <cellStyle name="Calculation 26" xfId="2180"/>
    <cellStyle name="Calculation 27" xfId="2181"/>
    <cellStyle name="Calculation 28" xfId="2182"/>
    <cellStyle name="Calculation 29" xfId="2183"/>
    <cellStyle name="Calculation 3" xfId="2184"/>
    <cellStyle name="Calculation 3 2" xfId="2185"/>
    <cellStyle name="Calculation 30" xfId="2186"/>
    <cellStyle name="Calculation 31" xfId="2187"/>
    <cellStyle name="Calculation 32" xfId="2188"/>
    <cellStyle name="Calculation 33" xfId="2189"/>
    <cellStyle name="Calculation 34" xfId="2190"/>
    <cellStyle name="Calculation 35" xfId="2191"/>
    <cellStyle name="Calculation 36" xfId="2192"/>
    <cellStyle name="Calculation 37" xfId="2193"/>
    <cellStyle name="Calculation 38" xfId="2194"/>
    <cellStyle name="Calculation 39" xfId="2195"/>
    <cellStyle name="Calculation 4" xfId="2196"/>
    <cellStyle name="Calculation 4 2" xfId="2197"/>
    <cellStyle name="Calculation 40" xfId="2198"/>
    <cellStyle name="Calculation 41" xfId="2199"/>
    <cellStyle name="Calculation 42" xfId="2200"/>
    <cellStyle name="Calculation 43" xfId="2201"/>
    <cellStyle name="Calculation 44" xfId="2202"/>
    <cellStyle name="Calculation 45" xfId="2203"/>
    <cellStyle name="Calculation 46" xfId="2204"/>
    <cellStyle name="Calculation 47" xfId="2205"/>
    <cellStyle name="Calculation 48" xfId="2206"/>
    <cellStyle name="Calculation 49" xfId="2207"/>
    <cellStyle name="Calculation 5" xfId="2208"/>
    <cellStyle name="Calculation 50" xfId="2209"/>
    <cellStyle name="Calculation 51" xfId="2210"/>
    <cellStyle name="Calculation 52" xfId="2211"/>
    <cellStyle name="Calculation 53" xfId="2212"/>
    <cellStyle name="Calculation 54" xfId="2213"/>
    <cellStyle name="Calculation 55" xfId="2214"/>
    <cellStyle name="Calculation 56" xfId="2215"/>
    <cellStyle name="Calculation 57" xfId="2216"/>
    <cellStyle name="Calculation 58" xfId="2217"/>
    <cellStyle name="Calculation 59" xfId="2218"/>
    <cellStyle name="Calculation 6" xfId="2219"/>
    <cellStyle name="Calculation 60" xfId="2220"/>
    <cellStyle name="Calculation 7" xfId="2221"/>
    <cellStyle name="Calculation 8" xfId="2222"/>
    <cellStyle name="Calculation 9" xfId="2223"/>
    <cellStyle name="Cálculo" xfId="2224"/>
    <cellStyle name="Cambiar to&amp;do" xfId="2225"/>
    <cellStyle name="Celda de comprobación" xfId="2226"/>
    <cellStyle name="Celda de comprobación 2" xfId="2227"/>
    <cellStyle name="Celda vinculada" xfId="2228"/>
    <cellStyle name="Celda vinculada 2" xfId="2229"/>
    <cellStyle name="Check Cell 10" xfId="2230"/>
    <cellStyle name="Check Cell 10 2" xfId="2231"/>
    <cellStyle name="Check Cell 11" xfId="2232"/>
    <cellStyle name="Check Cell 11 2" xfId="2233"/>
    <cellStyle name="Check Cell 12" xfId="2234"/>
    <cellStyle name="Check Cell 12 2" xfId="2235"/>
    <cellStyle name="Check Cell 13" xfId="2236"/>
    <cellStyle name="Check Cell 13 2" xfId="2237"/>
    <cellStyle name="Check Cell 14" xfId="2238"/>
    <cellStyle name="Check Cell 14 2" xfId="2239"/>
    <cellStyle name="Check Cell 15" xfId="2240"/>
    <cellStyle name="Check Cell 15 2" xfId="2241"/>
    <cellStyle name="Check Cell 16" xfId="2242"/>
    <cellStyle name="Check Cell 16 2" xfId="2243"/>
    <cellStyle name="Check Cell 17" xfId="2244"/>
    <cellStyle name="Check Cell 17 2" xfId="2245"/>
    <cellStyle name="Check Cell 18" xfId="2246"/>
    <cellStyle name="Check Cell 18 2" xfId="2247"/>
    <cellStyle name="Check Cell 19" xfId="2248"/>
    <cellStyle name="Check Cell 19 2" xfId="2249"/>
    <cellStyle name="Check Cell 2" xfId="2250"/>
    <cellStyle name="Check Cell 2 2" xfId="2251"/>
    <cellStyle name="Check Cell 2 2 2" xfId="2252"/>
    <cellStyle name="Check Cell 2 2 2 2" xfId="2253"/>
    <cellStyle name="Check Cell 2 2 3" xfId="2254"/>
    <cellStyle name="Check Cell 2 3" xfId="2255"/>
    <cellStyle name="Check Cell 2 3 2" xfId="2256"/>
    <cellStyle name="Check Cell 2 4" xfId="2257"/>
    <cellStyle name="Check Cell 2 4 2" xfId="2258"/>
    <cellStyle name="Check Cell 2 5" xfId="2259"/>
    <cellStyle name="Check Cell 2 5 2" xfId="2260"/>
    <cellStyle name="Check Cell 2 6" xfId="2261"/>
    <cellStyle name="Check Cell 2_BBG" xfId="2262"/>
    <cellStyle name="Check Cell 20" xfId="2263"/>
    <cellStyle name="Check Cell 20 2" xfId="2264"/>
    <cellStyle name="Check Cell 21" xfId="2265"/>
    <cellStyle name="Check Cell 21 2" xfId="2266"/>
    <cellStyle name="Check Cell 22" xfId="2267"/>
    <cellStyle name="Check Cell 22 2" xfId="2268"/>
    <cellStyle name="Check Cell 23" xfId="2269"/>
    <cellStyle name="Check Cell 23 2" xfId="2270"/>
    <cellStyle name="Check Cell 24" xfId="2271"/>
    <cellStyle name="Check Cell 24 2" xfId="2272"/>
    <cellStyle name="Check Cell 25" xfId="2273"/>
    <cellStyle name="Check Cell 25 2" xfId="2274"/>
    <cellStyle name="Check Cell 26" xfId="2275"/>
    <cellStyle name="Check Cell 26 2" xfId="2276"/>
    <cellStyle name="Check Cell 27" xfId="2277"/>
    <cellStyle name="Check Cell 27 2" xfId="2278"/>
    <cellStyle name="Check Cell 28" xfId="2279"/>
    <cellStyle name="Check Cell 28 2" xfId="2280"/>
    <cellStyle name="Check Cell 29" xfId="2281"/>
    <cellStyle name="Check Cell 29 2" xfId="2282"/>
    <cellStyle name="Check Cell 3" xfId="2283"/>
    <cellStyle name="Check Cell 3 2" xfId="2284"/>
    <cellStyle name="Check Cell 3 2 2" xfId="2285"/>
    <cellStyle name="Check Cell 3 3" xfId="2286"/>
    <cellStyle name="Check Cell 30" xfId="2287"/>
    <cellStyle name="Check Cell 30 2" xfId="2288"/>
    <cellStyle name="Check Cell 31" xfId="2289"/>
    <cellStyle name="Check Cell 31 2" xfId="2290"/>
    <cellStyle name="Check Cell 32" xfId="2291"/>
    <cellStyle name="Check Cell 32 2" xfId="2292"/>
    <cellStyle name="Check Cell 33" xfId="2293"/>
    <cellStyle name="Check Cell 33 2" xfId="2294"/>
    <cellStyle name="Check Cell 34" xfId="2295"/>
    <cellStyle name="Check Cell 34 2" xfId="2296"/>
    <cellStyle name="Check Cell 35" xfId="2297"/>
    <cellStyle name="Check Cell 35 2" xfId="2298"/>
    <cellStyle name="Check Cell 36" xfId="2299"/>
    <cellStyle name="Check Cell 36 2" xfId="2300"/>
    <cellStyle name="Check Cell 37" xfId="2301"/>
    <cellStyle name="Check Cell 37 2" xfId="2302"/>
    <cellStyle name="Check Cell 38" xfId="2303"/>
    <cellStyle name="Check Cell 38 2" xfId="2304"/>
    <cellStyle name="Check Cell 39" xfId="2305"/>
    <cellStyle name="Check Cell 39 2" xfId="2306"/>
    <cellStyle name="Check Cell 4" xfId="2307"/>
    <cellStyle name="Check Cell 4 2" xfId="2308"/>
    <cellStyle name="Check Cell 4 3" xfId="2309"/>
    <cellStyle name="Check Cell 40" xfId="2310"/>
    <cellStyle name="Check Cell 40 2" xfId="2311"/>
    <cellStyle name="Check Cell 41" xfId="2312"/>
    <cellStyle name="Check Cell 41 2" xfId="2313"/>
    <cellStyle name="Check Cell 42" xfId="2314"/>
    <cellStyle name="Check Cell 42 2" xfId="2315"/>
    <cellStyle name="Check Cell 43" xfId="2316"/>
    <cellStyle name="Check Cell 43 2" xfId="2317"/>
    <cellStyle name="Check Cell 44" xfId="2318"/>
    <cellStyle name="Check Cell 44 2" xfId="2319"/>
    <cellStyle name="Check Cell 45" xfId="2320"/>
    <cellStyle name="Check Cell 45 2" xfId="2321"/>
    <cellStyle name="Check Cell 46" xfId="2322"/>
    <cellStyle name="Check Cell 46 2" xfId="2323"/>
    <cellStyle name="Check Cell 47" xfId="2324"/>
    <cellStyle name="Check Cell 47 2" xfId="2325"/>
    <cellStyle name="Check Cell 48" xfId="2326"/>
    <cellStyle name="Check Cell 48 2" xfId="2327"/>
    <cellStyle name="Check Cell 49" xfId="2328"/>
    <cellStyle name="Check Cell 49 2" xfId="2329"/>
    <cellStyle name="Check Cell 5" xfId="2330"/>
    <cellStyle name="Check Cell 5 2" xfId="2331"/>
    <cellStyle name="Check Cell 50" xfId="2332"/>
    <cellStyle name="Check Cell 50 2" xfId="2333"/>
    <cellStyle name="Check Cell 51" xfId="2334"/>
    <cellStyle name="Check Cell 51 2" xfId="2335"/>
    <cellStyle name="Check Cell 52" xfId="2336"/>
    <cellStyle name="Check Cell 52 2" xfId="2337"/>
    <cellStyle name="Check Cell 53" xfId="2338"/>
    <cellStyle name="Check Cell 53 2" xfId="2339"/>
    <cellStyle name="Check Cell 54" xfId="2340"/>
    <cellStyle name="Check Cell 54 2" xfId="2341"/>
    <cellStyle name="Check Cell 55" xfId="2342"/>
    <cellStyle name="Check Cell 55 2" xfId="2343"/>
    <cellStyle name="Check Cell 56" xfId="2344"/>
    <cellStyle name="Check Cell 56 2" xfId="2345"/>
    <cellStyle name="Check Cell 57" xfId="2346"/>
    <cellStyle name="Check Cell 57 2" xfId="2347"/>
    <cellStyle name="Check Cell 58" xfId="2348"/>
    <cellStyle name="Check Cell 58 2" xfId="2349"/>
    <cellStyle name="Check Cell 59" xfId="2350"/>
    <cellStyle name="Check Cell 59 2" xfId="2351"/>
    <cellStyle name="Check Cell 6" xfId="2352"/>
    <cellStyle name="Check Cell 6 2" xfId="2353"/>
    <cellStyle name="Check Cell 60" xfId="2354"/>
    <cellStyle name="Check Cell 7" xfId="2355"/>
    <cellStyle name="Check Cell 7 2" xfId="2356"/>
    <cellStyle name="Check Cell 8" xfId="2357"/>
    <cellStyle name="Check Cell 8 2" xfId="2358"/>
    <cellStyle name="Check Cell 9" xfId="2359"/>
    <cellStyle name="Check Cell 9 2" xfId="2360"/>
    <cellStyle name="Comma  - Style1" xfId="2361"/>
    <cellStyle name="Comma  - Style2" xfId="2362"/>
    <cellStyle name="Comma  - Style3" xfId="2363"/>
    <cellStyle name="Comma  - Style4" xfId="2364"/>
    <cellStyle name="Comma  - Style5" xfId="2365"/>
    <cellStyle name="Comma  - Style6" xfId="2366"/>
    <cellStyle name="Comma  - Style7" xfId="2367"/>
    <cellStyle name="Comma  - Style8" xfId="2368"/>
    <cellStyle name="Comma - Estilo1" xfId="2369"/>
    <cellStyle name="Comma [0] 2" xfId="2370"/>
    <cellStyle name="Comma [0] 3" xfId="2371"/>
    <cellStyle name="Comma [0] 4" xfId="2372"/>
    <cellStyle name="Comma [0] 5" xfId="2373"/>
    <cellStyle name="Comma [00]" xfId="2374"/>
    <cellStyle name="Comma 0" xfId="2375"/>
    <cellStyle name="Comma 10" xfId="2376"/>
    <cellStyle name="Comma 10 10" xfId="2377"/>
    <cellStyle name="Comma 10 11" xfId="2378"/>
    <cellStyle name="Comma 10 2" xfId="2379"/>
    <cellStyle name="Comma 10 2 2" xfId="2380"/>
    <cellStyle name="Comma 10 2 2 2" xfId="2381"/>
    <cellStyle name="Comma 10 2 2 2 2" xfId="2382"/>
    <cellStyle name="Comma 10 2 2 2 2 2" xfId="2383"/>
    <cellStyle name="Comma 10 2 2 2 3" xfId="2384"/>
    <cellStyle name="Comma 10 2 2 3" xfId="2385"/>
    <cellStyle name="Comma 10 2 2 3 2" xfId="2386"/>
    <cellStyle name="Comma 10 2 2 4" xfId="2387"/>
    <cellStyle name="Comma 10 2 2 5" xfId="2388"/>
    <cellStyle name="Comma 10 2 2 6" xfId="2389"/>
    <cellStyle name="Comma 10 2 3" xfId="2390"/>
    <cellStyle name="Comma 10 2 3 2" xfId="2391"/>
    <cellStyle name="Comma 10 2 3 2 2" xfId="2392"/>
    <cellStyle name="Comma 10 2 3 3" xfId="2393"/>
    <cellStyle name="Comma 10 2 4" xfId="2394"/>
    <cellStyle name="Comma 10 2 4 2" xfId="2395"/>
    <cellStyle name="Comma 10 2 5" xfId="2396"/>
    <cellStyle name="Comma 10 2 6" xfId="2397"/>
    <cellStyle name="Comma 10 2 7" xfId="2398"/>
    <cellStyle name="Comma 10 2 8" xfId="2399"/>
    <cellStyle name="Comma 10 3" xfId="2400"/>
    <cellStyle name="Comma 10 3 2" xfId="2401"/>
    <cellStyle name="Comma 10 3 2 2" xfId="2402"/>
    <cellStyle name="Comma 10 3 2 2 2" xfId="2403"/>
    <cellStyle name="Comma 10 3 2 2 2 2" xfId="2404"/>
    <cellStyle name="Comma 10 3 2 2 3" xfId="2405"/>
    <cellStyle name="Comma 10 3 2 3" xfId="2406"/>
    <cellStyle name="Comma 10 3 2 3 2" xfId="2407"/>
    <cellStyle name="Comma 10 3 2 4" xfId="2408"/>
    <cellStyle name="Comma 10 3 2 5" xfId="2409"/>
    <cellStyle name="Comma 10 3 2 6" xfId="2410"/>
    <cellStyle name="Comma 10 3 3" xfId="2411"/>
    <cellStyle name="Comma 10 3 3 2" xfId="2412"/>
    <cellStyle name="Comma 10 3 3 2 2" xfId="2413"/>
    <cellStyle name="Comma 10 3 3 3" xfId="2414"/>
    <cellStyle name="Comma 10 3 4" xfId="2415"/>
    <cellStyle name="Comma 10 3 4 2" xfId="2416"/>
    <cellStyle name="Comma 10 3 5" xfId="2417"/>
    <cellStyle name="Comma 10 3 6" xfId="2418"/>
    <cellStyle name="Comma 10 3 7" xfId="2419"/>
    <cellStyle name="Comma 10 4" xfId="2420"/>
    <cellStyle name="Comma 10 4 2" xfId="2421"/>
    <cellStyle name="Comma 10 4 2 2" xfId="2422"/>
    <cellStyle name="Comma 10 4 2 2 2" xfId="2423"/>
    <cellStyle name="Comma 10 4 2 3" xfId="2424"/>
    <cellStyle name="Comma 10 4 3" xfId="2425"/>
    <cellStyle name="Comma 10 4 3 2" xfId="2426"/>
    <cellStyle name="Comma 10 4 4" xfId="2427"/>
    <cellStyle name="Comma 10 4 5" xfId="2428"/>
    <cellStyle name="Comma 10 4 6" xfId="2429"/>
    <cellStyle name="Comma 10 5" xfId="2430"/>
    <cellStyle name="Comma 10 5 2" xfId="2431"/>
    <cellStyle name="Comma 10 5 2 2" xfId="2432"/>
    <cellStyle name="Comma 10 5 2 2 2" xfId="2433"/>
    <cellStyle name="Comma 10 5 2 3" xfId="2434"/>
    <cellStyle name="Comma 10 5 3" xfId="2435"/>
    <cellStyle name="Comma 10 5 3 2" xfId="2436"/>
    <cellStyle name="Comma 10 5 4" xfId="2437"/>
    <cellStyle name="Comma 10 5 5" xfId="2438"/>
    <cellStyle name="Comma 10 6" xfId="2439"/>
    <cellStyle name="Comma 10 6 2" xfId="2440"/>
    <cellStyle name="Comma 10 6 2 2" xfId="2441"/>
    <cellStyle name="Comma 10 6 3" xfId="2442"/>
    <cellStyle name="Comma 10 7" xfId="2443"/>
    <cellStyle name="Comma 10 7 2" xfId="2444"/>
    <cellStyle name="Comma 10 8" xfId="2445"/>
    <cellStyle name="Comma 10 9" xfId="2446"/>
    <cellStyle name="Comma 100" xfId="2447"/>
    <cellStyle name="Comma 100 2" xfId="2448"/>
    <cellStyle name="Comma 101" xfId="2449"/>
    <cellStyle name="Comma 101 2" xfId="2450"/>
    <cellStyle name="Comma 102" xfId="2451"/>
    <cellStyle name="Comma 102 2" xfId="2452"/>
    <cellStyle name="Comma 103" xfId="2453"/>
    <cellStyle name="Comma 103 2" xfId="2454"/>
    <cellStyle name="Comma 104" xfId="2455"/>
    <cellStyle name="Comma 104 2" xfId="2456"/>
    <cellStyle name="Comma 105" xfId="2457"/>
    <cellStyle name="Comma 105 2" xfId="2458"/>
    <cellStyle name="Comma 106" xfId="2459"/>
    <cellStyle name="Comma 106 2" xfId="2460"/>
    <cellStyle name="Comma 107" xfId="2461"/>
    <cellStyle name="Comma 107 2" xfId="2462"/>
    <cellStyle name="Comma 108" xfId="2463"/>
    <cellStyle name="Comma 108 2" xfId="2464"/>
    <cellStyle name="Comma 109" xfId="2465"/>
    <cellStyle name="Comma 109 2" xfId="2466"/>
    <cellStyle name="Comma 11" xfId="2467"/>
    <cellStyle name="Comma 11 10" xfId="2468"/>
    <cellStyle name="Comma 11 11" xfId="2469"/>
    <cellStyle name="Comma 11 2" xfId="2470"/>
    <cellStyle name="Comma 11 2 2" xfId="2471"/>
    <cellStyle name="Comma 11 2 2 2" xfId="2472"/>
    <cellStyle name="Comma 11 2 2 2 2" xfId="2473"/>
    <cellStyle name="Comma 11 2 2 2 2 2" xfId="2474"/>
    <cellStyle name="Comma 11 2 2 2 3" xfId="2475"/>
    <cellStyle name="Comma 11 2 2 3" xfId="2476"/>
    <cellStyle name="Comma 11 2 2 3 2" xfId="2477"/>
    <cellStyle name="Comma 11 2 2 4" xfId="2478"/>
    <cellStyle name="Comma 11 2 2 5" xfId="2479"/>
    <cellStyle name="Comma 11 2 2 6" xfId="2480"/>
    <cellStyle name="Comma 11 2 3" xfId="2481"/>
    <cellStyle name="Comma 11 2 3 2" xfId="2482"/>
    <cellStyle name="Comma 11 2 3 2 2" xfId="2483"/>
    <cellStyle name="Comma 11 2 3 3" xfId="2484"/>
    <cellStyle name="Comma 11 2 4" xfId="2485"/>
    <cellStyle name="Comma 11 2 4 2" xfId="2486"/>
    <cellStyle name="Comma 11 2 5" xfId="2487"/>
    <cellStyle name="Comma 11 2 6" xfId="2488"/>
    <cellStyle name="Comma 11 2 7" xfId="2489"/>
    <cellStyle name="Comma 11 2 8" xfId="2490"/>
    <cellStyle name="Comma 11 3" xfId="2491"/>
    <cellStyle name="Comma 11 3 2" xfId="2492"/>
    <cellStyle name="Comma 11 3 2 2" xfId="2493"/>
    <cellStyle name="Comma 11 3 2 2 2" xfId="2494"/>
    <cellStyle name="Comma 11 3 2 2 2 2" xfId="2495"/>
    <cellStyle name="Comma 11 3 2 2 3" xfId="2496"/>
    <cellStyle name="Comma 11 3 2 3" xfId="2497"/>
    <cellStyle name="Comma 11 3 2 3 2" xfId="2498"/>
    <cellStyle name="Comma 11 3 2 4" xfId="2499"/>
    <cellStyle name="Comma 11 3 2 5" xfId="2500"/>
    <cellStyle name="Comma 11 3 3" xfId="2501"/>
    <cellStyle name="Comma 11 3 3 2" xfId="2502"/>
    <cellStyle name="Comma 11 3 3 2 2" xfId="2503"/>
    <cellStyle name="Comma 11 3 3 3" xfId="2504"/>
    <cellStyle name="Comma 11 3 4" xfId="2505"/>
    <cellStyle name="Comma 11 3 4 2" xfId="2506"/>
    <cellStyle name="Comma 11 3 5" xfId="2507"/>
    <cellStyle name="Comma 11 3 6" xfId="2508"/>
    <cellStyle name="Comma 11 3 7" xfId="2509"/>
    <cellStyle name="Comma 11 4" xfId="2510"/>
    <cellStyle name="Comma 11 4 2" xfId="2511"/>
    <cellStyle name="Comma 11 4 2 2" xfId="2512"/>
    <cellStyle name="Comma 11 4 2 2 2" xfId="2513"/>
    <cellStyle name="Comma 11 4 2 3" xfId="2514"/>
    <cellStyle name="Comma 11 4 3" xfId="2515"/>
    <cellStyle name="Comma 11 4 3 2" xfId="2516"/>
    <cellStyle name="Comma 11 4 4" xfId="2517"/>
    <cellStyle name="Comma 11 4 5" xfId="2518"/>
    <cellStyle name="Comma 11 5" xfId="2519"/>
    <cellStyle name="Comma 11 5 2" xfId="2520"/>
    <cellStyle name="Comma 11 5 2 2" xfId="2521"/>
    <cellStyle name="Comma 11 5 3" xfId="2522"/>
    <cellStyle name="Comma 11 6" xfId="2523"/>
    <cellStyle name="Comma 11 6 2" xfId="2524"/>
    <cellStyle name="Comma 11 7" xfId="2525"/>
    <cellStyle name="Comma 11 8" xfId="2526"/>
    <cellStyle name="Comma 11 9" xfId="2527"/>
    <cellStyle name="Comma 110" xfId="2528"/>
    <cellStyle name="Comma 110 2" xfId="2529"/>
    <cellStyle name="Comma 111" xfId="2530"/>
    <cellStyle name="Comma 111 2" xfId="2531"/>
    <cellStyle name="Comma 112" xfId="2532"/>
    <cellStyle name="Comma 113" xfId="2533"/>
    <cellStyle name="Comma 113 2" xfId="2534"/>
    <cellStyle name="Comma 113 3" xfId="2535"/>
    <cellStyle name="Comma 114" xfId="2536"/>
    <cellStyle name="Comma 114 2" xfId="2537"/>
    <cellStyle name="Comma 114 3" xfId="2538"/>
    <cellStyle name="Comma 115" xfId="2539"/>
    <cellStyle name="Comma 116" xfId="2540"/>
    <cellStyle name="Comma 117" xfId="2541"/>
    <cellStyle name="Comma 118" xfId="2542"/>
    <cellStyle name="Comma 119" xfId="2543"/>
    <cellStyle name="Comma 12" xfId="2544"/>
    <cellStyle name="Comma 12 10" xfId="2545"/>
    <cellStyle name="Comma 12 2" xfId="2546"/>
    <cellStyle name="Comma 12 2 2" xfId="2547"/>
    <cellStyle name="Comma 12 2 2 2" xfId="2548"/>
    <cellStyle name="Comma 12 2 2 2 2" xfId="2549"/>
    <cellStyle name="Comma 12 2 2 2 2 2" xfId="2550"/>
    <cellStyle name="Comma 12 2 2 2 3" xfId="2551"/>
    <cellStyle name="Comma 12 2 2 3" xfId="2552"/>
    <cellStyle name="Comma 12 2 2 3 2" xfId="2553"/>
    <cellStyle name="Comma 12 2 2 4" xfId="2554"/>
    <cellStyle name="Comma 12 2 2 5" xfId="2555"/>
    <cellStyle name="Comma 12 2 3" xfId="2556"/>
    <cellStyle name="Comma 12 2 3 2" xfId="2557"/>
    <cellStyle name="Comma 12 2 3 2 2" xfId="2558"/>
    <cellStyle name="Comma 12 2 3 3" xfId="2559"/>
    <cellStyle name="Comma 12 2 4" xfId="2560"/>
    <cellStyle name="Comma 12 2 4 2" xfId="2561"/>
    <cellStyle name="Comma 12 2 5" xfId="2562"/>
    <cellStyle name="Comma 12 2 6" xfId="2563"/>
    <cellStyle name="Comma 12 2 7" xfId="2564"/>
    <cellStyle name="Comma 12 3" xfId="2565"/>
    <cellStyle name="Comma 12 3 2" xfId="2566"/>
    <cellStyle name="Comma 12 3 2 2" xfId="2567"/>
    <cellStyle name="Comma 12 3 2 2 2" xfId="2568"/>
    <cellStyle name="Comma 12 3 2 2 2 2" xfId="2569"/>
    <cellStyle name="Comma 12 3 2 2 3" xfId="2570"/>
    <cellStyle name="Comma 12 3 2 3" xfId="2571"/>
    <cellStyle name="Comma 12 3 2 3 2" xfId="2572"/>
    <cellStyle name="Comma 12 3 2 4" xfId="2573"/>
    <cellStyle name="Comma 12 3 2 5" xfId="2574"/>
    <cellStyle name="Comma 12 3 3" xfId="2575"/>
    <cellStyle name="Comma 12 3 3 2" xfId="2576"/>
    <cellStyle name="Comma 12 3 3 2 2" xfId="2577"/>
    <cellStyle name="Comma 12 3 3 3" xfId="2578"/>
    <cellStyle name="Comma 12 3 4" xfId="2579"/>
    <cellStyle name="Comma 12 3 4 2" xfId="2580"/>
    <cellStyle name="Comma 12 3 5" xfId="2581"/>
    <cellStyle name="Comma 12 3 6" xfId="2582"/>
    <cellStyle name="Comma 12 4" xfId="2583"/>
    <cellStyle name="Comma 12 4 2" xfId="2584"/>
    <cellStyle name="Comma 12 4 2 2" xfId="2585"/>
    <cellStyle name="Comma 12 4 2 2 2" xfId="2586"/>
    <cellStyle name="Comma 12 4 2 3" xfId="2587"/>
    <cellStyle name="Comma 12 4 3" xfId="2588"/>
    <cellStyle name="Comma 12 4 3 2" xfId="2589"/>
    <cellStyle name="Comma 12 4 4" xfId="2590"/>
    <cellStyle name="Comma 12 4 5" xfId="2591"/>
    <cellStyle name="Comma 12 5" xfId="2592"/>
    <cellStyle name="Comma 12 5 2" xfId="2593"/>
    <cellStyle name="Comma 12 5 2 2" xfId="2594"/>
    <cellStyle name="Comma 12 5 3" xfId="2595"/>
    <cellStyle name="Comma 12 6" xfId="2596"/>
    <cellStyle name="Comma 12 6 2" xfId="2597"/>
    <cellStyle name="Comma 12 7" xfId="2598"/>
    <cellStyle name="Comma 12 8" xfId="2599"/>
    <cellStyle name="Comma 12 9" xfId="2600"/>
    <cellStyle name="Comma 120" xfId="2601"/>
    <cellStyle name="Comma 121" xfId="2602"/>
    <cellStyle name="Comma 122" xfId="2603"/>
    <cellStyle name="Comma 123" xfId="2604"/>
    <cellStyle name="Comma 124" xfId="2605"/>
    <cellStyle name="Comma 125" xfId="2606"/>
    <cellStyle name="Comma 126" xfId="2607"/>
    <cellStyle name="Comma 127" xfId="2608"/>
    <cellStyle name="Comma 128" xfId="2609"/>
    <cellStyle name="Comma 129" xfId="2610"/>
    <cellStyle name="Comma 13" xfId="2611"/>
    <cellStyle name="Comma 13 2" xfId="2612"/>
    <cellStyle name="Comma 13 3" xfId="2613"/>
    <cellStyle name="Comma 130" xfId="2614"/>
    <cellStyle name="Comma 131" xfId="2615"/>
    <cellStyle name="Comma 132" xfId="2616"/>
    <cellStyle name="Comma 133" xfId="2617"/>
    <cellStyle name="Comma 134" xfId="2618"/>
    <cellStyle name="Comma 135" xfId="2619"/>
    <cellStyle name="Comma 136" xfId="2620"/>
    <cellStyle name="Comma 137" xfId="2621"/>
    <cellStyle name="Comma 138" xfId="2622"/>
    <cellStyle name="Comma 139" xfId="2623"/>
    <cellStyle name="Comma 14" xfId="2624"/>
    <cellStyle name="Comma 14 10" xfId="2625"/>
    <cellStyle name="Comma 14 2" xfId="2626"/>
    <cellStyle name="Comma 14 2 2" xfId="2627"/>
    <cellStyle name="Comma 14 2 2 2" xfId="2628"/>
    <cellStyle name="Comma 14 2 2 2 2" xfId="2629"/>
    <cellStyle name="Comma 14 2 2 2 2 2" xfId="2630"/>
    <cellStyle name="Comma 14 2 2 2 3" xfId="2631"/>
    <cellStyle name="Comma 14 2 2 3" xfId="2632"/>
    <cellStyle name="Comma 14 2 2 3 2" xfId="2633"/>
    <cellStyle name="Comma 14 2 2 4" xfId="2634"/>
    <cellStyle name="Comma 14 2 2 5" xfId="2635"/>
    <cellStyle name="Comma 14 2 3" xfId="2636"/>
    <cellStyle name="Comma 14 2 3 2" xfId="2637"/>
    <cellStyle name="Comma 14 2 3 2 2" xfId="2638"/>
    <cellStyle name="Comma 14 2 3 3" xfId="2639"/>
    <cellStyle name="Comma 14 2 4" xfId="2640"/>
    <cellStyle name="Comma 14 2 4 2" xfId="2641"/>
    <cellStyle name="Comma 14 2 5" xfId="2642"/>
    <cellStyle name="Comma 14 2 6" xfId="2643"/>
    <cellStyle name="Comma 14 2 7" xfId="2644"/>
    <cellStyle name="Comma 14 3" xfId="2645"/>
    <cellStyle name="Comma 14 3 2" xfId="2646"/>
    <cellStyle name="Comma 14 3 2 2" xfId="2647"/>
    <cellStyle name="Comma 14 3 2 2 2" xfId="2648"/>
    <cellStyle name="Comma 14 3 2 2 2 2" xfId="2649"/>
    <cellStyle name="Comma 14 3 2 2 3" xfId="2650"/>
    <cellStyle name="Comma 14 3 2 3" xfId="2651"/>
    <cellStyle name="Comma 14 3 2 3 2" xfId="2652"/>
    <cellStyle name="Comma 14 3 2 4" xfId="2653"/>
    <cellStyle name="Comma 14 3 2 5" xfId="2654"/>
    <cellStyle name="Comma 14 3 3" xfId="2655"/>
    <cellStyle name="Comma 14 3 3 2" xfId="2656"/>
    <cellStyle name="Comma 14 3 3 2 2" xfId="2657"/>
    <cellStyle name="Comma 14 3 3 3" xfId="2658"/>
    <cellStyle name="Comma 14 3 4" xfId="2659"/>
    <cellStyle name="Comma 14 3 4 2" xfId="2660"/>
    <cellStyle name="Comma 14 3 5" xfId="2661"/>
    <cellStyle name="Comma 14 3 6" xfId="2662"/>
    <cellStyle name="Comma 14 4" xfId="2663"/>
    <cellStyle name="Comma 14 4 2" xfId="2664"/>
    <cellStyle name="Comma 14 4 2 2" xfId="2665"/>
    <cellStyle name="Comma 14 4 2 2 2" xfId="2666"/>
    <cellStyle name="Comma 14 4 2 3" xfId="2667"/>
    <cellStyle name="Comma 14 4 3" xfId="2668"/>
    <cellStyle name="Comma 14 4 3 2" xfId="2669"/>
    <cellStyle name="Comma 14 4 4" xfId="2670"/>
    <cellStyle name="Comma 14 4 5" xfId="2671"/>
    <cellStyle name="Comma 14 5" xfId="2672"/>
    <cellStyle name="Comma 14 5 2" xfId="2673"/>
    <cellStyle name="Comma 14 5 2 2" xfId="2674"/>
    <cellStyle name="Comma 14 5 3" xfId="2675"/>
    <cellStyle name="Comma 14 6" xfId="2676"/>
    <cellStyle name="Comma 14 6 2" xfId="2677"/>
    <cellStyle name="Comma 14 7" xfId="2678"/>
    <cellStyle name="Comma 14 8" xfId="2679"/>
    <cellStyle name="Comma 14 9" xfId="2680"/>
    <cellStyle name="Comma 140" xfId="2681"/>
    <cellStyle name="Comma 141" xfId="2682"/>
    <cellStyle name="Comma 142" xfId="2683"/>
    <cellStyle name="Comma 143" xfId="2684"/>
    <cellStyle name="Comma 144" xfId="2685"/>
    <cellStyle name="Comma 145" xfId="2686"/>
    <cellStyle name="Comma 146" xfId="2687"/>
    <cellStyle name="Comma 147" xfId="2688"/>
    <cellStyle name="Comma 148" xfId="2689"/>
    <cellStyle name="Comma 149" xfId="2690"/>
    <cellStyle name="Comma 15" xfId="2691"/>
    <cellStyle name="Comma 15 2" xfId="2692"/>
    <cellStyle name="Comma 15 3" xfId="2693"/>
    <cellStyle name="Comma 15 4" xfId="2694"/>
    <cellStyle name="Comma 150" xfId="2695"/>
    <cellStyle name="Comma 151" xfId="2696"/>
    <cellStyle name="Comma 152" xfId="2697"/>
    <cellStyle name="Comma 153" xfId="2698"/>
    <cellStyle name="Comma 154" xfId="2699"/>
    <cellStyle name="Comma 155" xfId="2700"/>
    <cellStyle name="Comma 156" xfId="2701"/>
    <cellStyle name="Comma 157" xfId="2702"/>
    <cellStyle name="Comma 158" xfId="2703"/>
    <cellStyle name="Comma 159" xfId="2704"/>
    <cellStyle name="Comma 16" xfId="2705"/>
    <cellStyle name="Comma 16 2" xfId="2706"/>
    <cellStyle name="Comma 16 3" xfId="2707"/>
    <cellStyle name="Comma 160" xfId="2708"/>
    <cellStyle name="Comma 161" xfId="2709"/>
    <cellStyle name="Comma 162" xfId="2710"/>
    <cellStyle name="Comma 163" xfId="2711"/>
    <cellStyle name="Comma 164" xfId="2712"/>
    <cellStyle name="Comma 164 2" xfId="2713"/>
    <cellStyle name="Comma 165" xfId="2714"/>
    <cellStyle name="Comma 166" xfId="2715"/>
    <cellStyle name="Comma 167" xfId="2716"/>
    <cellStyle name="Comma 168" xfId="2717"/>
    <cellStyle name="Comma 169" xfId="2718"/>
    <cellStyle name="Comma 17" xfId="2719"/>
    <cellStyle name="Comma 17 2" xfId="2720"/>
    <cellStyle name="Comma 17 3" xfId="2721"/>
    <cellStyle name="Comma 170" xfId="2722"/>
    <cellStyle name="Comma 171" xfId="2723"/>
    <cellStyle name="Comma 172" xfId="2724"/>
    <cellStyle name="Comma 173" xfId="2725"/>
    <cellStyle name="Comma 174" xfId="2726"/>
    <cellStyle name="Comma 175" xfId="2727"/>
    <cellStyle name="Comma 176" xfId="2728"/>
    <cellStyle name="Comma 177" xfId="2729"/>
    <cellStyle name="Comma 178" xfId="2730"/>
    <cellStyle name="Comma 179" xfId="2731"/>
    <cellStyle name="Comma 18" xfId="2732"/>
    <cellStyle name="Comma 18 2" xfId="2733"/>
    <cellStyle name="Comma 18 2 2" xfId="2734"/>
    <cellStyle name="Comma 18 2 2 2" xfId="2735"/>
    <cellStyle name="Comma 18 2 2 2 2" xfId="2736"/>
    <cellStyle name="Comma 18 2 2 2 2 2" xfId="2737"/>
    <cellStyle name="Comma 18 2 2 2 3" xfId="2738"/>
    <cellStyle name="Comma 18 2 2 3" xfId="2739"/>
    <cellStyle name="Comma 18 2 2 3 2" xfId="2740"/>
    <cellStyle name="Comma 18 2 2 4" xfId="2741"/>
    <cellStyle name="Comma 18 2 2 5" xfId="2742"/>
    <cellStyle name="Comma 18 2 3" xfId="2743"/>
    <cellStyle name="Comma 18 2 3 2" xfId="2744"/>
    <cellStyle name="Comma 18 2 3 2 2" xfId="2745"/>
    <cellStyle name="Comma 18 2 3 3" xfId="2746"/>
    <cellStyle name="Comma 18 2 4" xfId="2747"/>
    <cellStyle name="Comma 18 2 4 2" xfId="2748"/>
    <cellStyle name="Comma 18 2 5" xfId="2749"/>
    <cellStyle name="Comma 18 2 6" xfId="2750"/>
    <cellStyle name="Comma 18 3" xfId="2751"/>
    <cellStyle name="Comma 18 3 2" xfId="2752"/>
    <cellStyle name="Comma 18 3 2 2" xfId="2753"/>
    <cellStyle name="Comma 18 3 2 2 2" xfId="2754"/>
    <cellStyle name="Comma 18 3 2 3" xfId="2755"/>
    <cellStyle name="Comma 18 3 3" xfId="2756"/>
    <cellStyle name="Comma 18 3 3 2" xfId="2757"/>
    <cellStyle name="Comma 18 3 4" xfId="2758"/>
    <cellStyle name="Comma 18 3 5" xfId="2759"/>
    <cellStyle name="Comma 18 4" xfId="2760"/>
    <cellStyle name="Comma 18 4 2" xfId="2761"/>
    <cellStyle name="Comma 18 4 2 2" xfId="2762"/>
    <cellStyle name="Comma 18 4 3" xfId="2763"/>
    <cellStyle name="Comma 18 5" xfId="2764"/>
    <cellStyle name="Comma 18 5 2" xfId="2765"/>
    <cellStyle name="Comma 18 6" xfId="2766"/>
    <cellStyle name="Comma 18 7" xfId="2767"/>
    <cellStyle name="Comma 18 8" xfId="2768"/>
    <cellStyle name="Comma 180" xfId="2769"/>
    <cellStyle name="Comma 181" xfId="2770"/>
    <cellStyle name="Comma 182" xfId="2771"/>
    <cellStyle name="Comma 183" xfId="2772"/>
    <cellStyle name="Comma 184" xfId="2773"/>
    <cellStyle name="Comma 185" xfId="2774"/>
    <cellStyle name="Comma 186" xfId="2775"/>
    <cellStyle name="Comma 187" xfId="2776"/>
    <cellStyle name="Comma 188" xfId="2777"/>
    <cellStyle name="Comma 189" xfId="2778"/>
    <cellStyle name="Comma 19" xfId="2779"/>
    <cellStyle name="Comma 19 2" xfId="2780"/>
    <cellStyle name="Comma 19 3" xfId="2781"/>
    <cellStyle name="Comma 190" xfId="2782"/>
    <cellStyle name="Comma 2" xfId="9"/>
    <cellStyle name="Comma 2 10" xfId="2783"/>
    <cellStyle name="Comma 2 10 2" xfId="2784"/>
    <cellStyle name="Comma 2 10 3" xfId="2785"/>
    <cellStyle name="Comma 2 11" xfId="2786"/>
    <cellStyle name="Comma 2 11 2" xfId="2787"/>
    <cellStyle name="Comma 2 11 3" xfId="2788"/>
    <cellStyle name="Comma 2 12" xfId="2789"/>
    <cellStyle name="Comma 2 12 2" xfId="2790"/>
    <cellStyle name="Comma 2 12 3" xfId="2791"/>
    <cellStyle name="Comma 2 13" xfId="2792"/>
    <cellStyle name="Comma 2 13 2" xfId="2793"/>
    <cellStyle name="Comma 2 13 3" xfId="2794"/>
    <cellStyle name="Comma 2 14" xfId="2795"/>
    <cellStyle name="Comma 2 14 2" xfId="2796"/>
    <cellStyle name="Comma 2 14 3" xfId="2797"/>
    <cellStyle name="Comma 2 15" xfId="2798"/>
    <cellStyle name="Comma 2 15 2" xfId="2799"/>
    <cellStyle name="Comma 2 15 3" xfId="2800"/>
    <cellStyle name="Comma 2 16" xfId="2801"/>
    <cellStyle name="Comma 2 17" xfId="2802"/>
    <cellStyle name="Comma 2 18" xfId="2803"/>
    <cellStyle name="Comma 2 18 2" xfId="2804"/>
    <cellStyle name="Comma 2 19" xfId="2805"/>
    <cellStyle name="Comma 2 19 2" xfId="2806"/>
    <cellStyle name="Comma 2 2" xfId="11"/>
    <cellStyle name="Comma 2 2 2" xfId="2807"/>
    <cellStyle name="Comma 2 2 2 2" xfId="2808"/>
    <cellStyle name="Comma 2 2 3" xfId="2809"/>
    <cellStyle name="Comma 2 2 4" xfId="2810"/>
    <cellStyle name="Comma 2 2 4 2" xfId="2811"/>
    <cellStyle name="Comma 2 20" xfId="2812"/>
    <cellStyle name="Comma 2 21" xfId="2813"/>
    <cellStyle name="Comma 2 22" xfId="2814"/>
    <cellStyle name="Comma 2 23" xfId="2815"/>
    <cellStyle name="Comma 2 24" xfId="2816"/>
    <cellStyle name="Comma 2 25" xfId="2817"/>
    <cellStyle name="Comma 2 26" xfId="2818"/>
    <cellStyle name="Comma 2 27" xfId="2819"/>
    <cellStyle name="Comma 2 28" xfId="2820"/>
    <cellStyle name="Comma 2 3" xfId="2821"/>
    <cellStyle name="Comma 2 3 2" xfId="2822"/>
    <cellStyle name="Comma 2 3 2 2" xfId="2823"/>
    <cellStyle name="Comma 2 3 2 3" xfId="2824"/>
    <cellStyle name="Comma 2 3 3" xfId="2825"/>
    <cellStyle name="Comma 2 3 3 2" xfId="2826"/>
    <cellStyle name="Comma 2 3 4" xfId="2827"/>
    <cellStyle name="Comma 2 3 5" xfId="2828"/>
    <cellStyle name="Comma 2 4" xfId="2829"/>
    <cellStyle name="Comma 2 4 2" xfId="2830"/>
    <cellStyle name="Comma 2 4 2 2" xfId="2831"/>
    <cellStyle name="Comma 2 4 3" xfId="2832"/>
    <cellStyle name="Comma 2 4 3 2" xfId="2833"/>
    <cellStyle name="Comma 2 4 4" xfId="2834"/>
    <cellStyle name="Comma 2 5" xfId="2835"/>
    <cellStyle name="Comma 2 5 2" xfId="2836"/>
    <cellStyle name="Comma 2 5 3" xfId="2837"/>
    <cellStyle name="Comma 2 5 4" xfId="2838"/>
    <cellStyle name="Comma 2 6" xfId="2839"/>
    <cellStyle name="Comma 2 6 2" xfId="2840"/>
    <cellStyle name="Comma 2 6 3" xfId="2841"/>
    <cellStyle name="Comma 2 6 4" xfId="2842"/>
    <cellStyle name="Comma 2 7" xfId="2843"/>
    <cellStyle name="Comma 2 7 2" xfId="2844"/>
    <cellStyle name="Comma 2 7 3" xfId="2845"/>
    <cellStyle name="Comma 2 7 4" xfId="2846"/>
    <cellStyle name="Comma 2 8" xfId="2847"/>
    <cellStyle name="Comma 2 8 2" xfId="2848"/>
    <cellStyle name="Comma 2 8 3" xfId="2849"/>
    <cellStyle name="Comma 2 9" xfId="2850"/>
    <cellStyle name="Comma 2 9 2" xfId="2851"/>
    <cellStyle name="Comma 2 9 3" xfId="2852"/>
    <cellStyle name="Comma 20" xfId="2853"/>
    <cellStyle name="Comma 20 2" xfId="2854"/>
    <cellStyle name="Comma 20 2 2" xfId="2855"/>
    <cellStyle name="Comma 20 2 2 2" xfId="2856"/>
    <cellStyle name="Comma 20 2 2 2 2" xfId="2857"/>
    <cellStyle name="Comma 20 2 2 2 2 2" xfId="2858"/>
    <cellStyle name="Comma 20 2 2 2 3" xfId="2859"/>
    <cellStyle name="Comma 20 2 2 3" xfId="2860"/>
    <cellStyle name="Comma 20 2 2 3 2" xfId="2861"/>
    <cellStyle name="Comma 20 2 2 4" xfId="2862"/>
    <cellStyle name="Comma 20 2 2 5" xfId="2863"/>
    <cellStyle name="Comma 20 2 3" xfId="2864"/>
    <cellStyle name="Comma 20 2 3 2" xfId="2865"/>
    <cellStyle name="Comma 20 2 3 2 2" xfId="2866"/>
    <cellStyle name="Comma 20 2 3 3" xfId="2867"/>
    <cellStyle name="Comma 20 2 4" xfId="2868"/>
    <cellStyle name="Comma 20 2 4 2" xfId="2869"/>
    <cellStyle name="Comma 20 2 5" xfId="2870"/>
    <cellStyle name="Comma 20 2 6" xfId="2871"/>
    <cellStyle name="Comma 20 3" xfId="2872"/>
    <cellStyle name="Comma 20 3 2" xfId="2873"/>
    <cellStyle name="Comma 20 3 2 2" xfId="2874"/>
    <cellStyle name="Comma 20 3 2 2 2" xfId="2875"/>
    <cellStyle name="Comma 20 3 2 3" xfId="2876"/>
    <cellStyle name="Comma 20 3 3" xfId="2877"/>
    <cellStyle name="Comma 20 3 3 2" xfId="2878"/>
    <cellStyle name="Comma 20 3 4" xfId="2879"/>
    <cellStyle name="Comma 20 3 5" xfId="2880"/>
    <cellStyle name="Comma 20 4" xfId="2881"/>
    <cellStyle name="Comma 20 4 2" xfId="2882"/>
    <cellStyle name="Comma 20 4 2 2" xfId="2883"/>
    <cellStyle name="Comma 20 4 3" xfId="2884"/>
    <cellStyle name="Comma 20 5" xfId="2885"/>
    <cellStyle name="Comma 20 5 2" xfId="2886"/>
    <cellStyle name="Comma 20 6" xfId="2887"/>
    <cellStyle name="Comma 20 7" xfId="2888"/>
    <cellStyle name="Comma 20 8" xfId="2889"/>
    <cellStyle name="Comma 20 9" xfId="2890"/>
    <cellStyle name="Comma 21" xfId="2891"/>
    <cellStyle name="Comma 21 2" xfId="2892"/>
    <cellStyle name="Comma 21 2 2" xfId="2893"/>
    <cellStyle name="Comma 21 2 2 2" xfId="2894"/>
    <cellStyle name="Comma 21 2 2 2 2" xfId="2895"/>
    <cellStyle name="Comma 21 2 2 2 2 2" xfId="2896"/>
    <cellStyle name="Comma 21 2 2 2 3" xfId="2897"/>
    <cellStyle name="Comma 21 2 2 3" xfId="2898"/>
    <cellStyle name="Comma 21 2 2 3 2" xfId="2899"/>
    <cellStyle name="Comma 21 2 2 4" xfId="2900"/>
    <cellStyle name="Comma 21 2 2 5" xfId="2901"/>
    <cellStyle name="Comma 21 2 3" xfId="2902"/>
    <cellStyle name="Comma 21 2 3 2" xfId="2903"/>
    <cellStyle name="Comma 21 2 3 2 2" xfId="2904"/>
    <cellStyle name="Comma 21 2 3 3" xfId="2905"/>
    <cellStyle name="Comma 21 2 4" xfId="2906"/>
    <cellStyle name="Comma 21 2 4 2" xfId="2907"/>
    <cellStyle name="Comma 21 2 5" xfId="2908"/>
    <cellStyle name="Comma 21 2 6" xfId="2909"/>
    <cellStyle name="Comma 21 3" xfId="2910"/>
    <cellStyle name="Comma 21 3 2" xfId="2911"/>
    <cellStyle name="Comma 21 3 2 2" xfId="2912"/>
    <cellStyle name="Comma 21 3 2 2 2" xfId="2913"/>
    <cellStyle name="Comma 21 3 2 3" xfId="2914"/>
    <cellStyle name="Comma 21 3 3" xfId="2915"/>
    <cellStyle name="Comma 21 3 3 2" xfId="2916"/>
    <cellStyle name="Comma 21 3 4" xfId="2917"/>
    <cellStyle name="Comma 21 3 5" xfId="2918"/>
    <cellStyle name="Comma 21 4" xfId="2919"/>
    <cellStyle name="Comma 21 4 2" xfId="2920"/>
    <cellStyle name="Comma 21 4 2 2" xfId="2921"/>
    <cellStyle name="Comma 21 4 3" xfId="2922"/>
    <cellStyle name="Comma 21 5" xfId="2923"/>
    <cellStyle name="Comma 21 5 2" xfId="2924"/>
    <cellStyle name="Comma 21 6" xfId="2925"/>
    <cellStyle name="Comma 21 7" xfId="2926"/>
    <cellStyle name="Comma 21 8" xfId="2927"/>
    <cellStyle name="Comma 22" xfId="2928"/>
    <cellStyle name="Comma 22 2" xfId="2929"/>
    <cellStyle name="Comma 22 2 2" xfId="2930"/>
    <cellStyle name="Comma 22 2 2 2" xfId="2931"/>
    <cellStyle name="Comma 22 2 2 2 2" xfId="2932"/>
    <cellStyle name="Comma 22 2 2 2 2 2" xfId="2933"/>
    <cellStyle name="Comma 22 2 2 2 2 2 2" xfId="2934"/>
    <cellStyle name="Comma 22 2 2 2 2 3" xfId="2935"/>
    <cellStyle name="Comma 22 2 2 2 3" xfId="2936"/>
    <cellStyle name="Comma 22 2 2 2 3 2" xfId="2937"/>
    <cellStyle name="Comma 22 2 2 2 4" xfId="2938"/>
    <cellStyle name="Comma 22 2 2 2 5" xfId="2939"/>
    <cellStyle name="Comma 22 2 2 3" xfId="2940"/>
    <cellStyle name="Comma 22 2 2 3 2" xfId="2941"/>
    <cellStyle name="Comma 22 2 2 3 2 2" xfId="2942"/>
    <cellStyle name="Comma 22 2 2 3 3" xfId="2943"/>
    <cellStyle name="Comma 22 2 2 4" xfId="2944"/>
    <cellStyle name="Comma 22 2 2 4 2" xfId="2945"/>
    <cellStyle name="Comma 22 2 2 5" xfId="2946"/>
    <cellStyle name="Comma 22 2 2 6" xfId="2947"/>
    <cellStyle name="Comma 22 2 3" xfId="2948"/>
    <cellStyle name="Comma 22 2 3 2" xfId="2949"/>
    <cellStyle name="Comma 22 2 3 2 2" xfId="2950"/>
    <cellStyle name="Comma 22 2 3 2 2 2" xfId="2951"/>
    <cellStyle name="Comma 22 2 3 2 3" xfId="2952"/>
    <cellStyle name="Comma 22 2 3 3" xfId="2953"/>
    <cellStyle name="Comma 22 2 3 3 2" xfId="2954"/>
    <cellStyle name="Comma 22 2 3 4" xfId="2955"/>
    <cellStyle name="Comma 22 2 3 5" xfId="2956"/>
    <cellStyle name="Comma 22 2 4" xfId="2957"/>
    <cellStyle name="Comma 22 2 4 2" xfId="2958"/>
    <cellStyle name="Comma 22 2 4 2 2" xfId="2959"/>
    <cellStyle name="Comma 22 2 4 3" xfId="2960"/>
    <cellStyle name="Comma 22 2 5" xfId="2961"/>
    <cellStyle name="Comma 22 2 5 2" xfId="2962"/>
    <cellStyle name="Comma 22 2 6" xfId="2963"/>
    <cellStyle name="Comma 22 2 7" xfId="2964"/>
    <cellStyle name="Comma 22 3" xfId="2965"/>
    <cellStyle name="Comma 22 3 2" xfId="2966"/>
    <cellStyle name="Comma 22 3 2 2" xfId="2967"/>
    <cellStyle name="Comma 22 3 2 2 2" xfId="2968"/>
    <cellStyle name="Comma 22 3 2 3" xfId="2969"/>
    <cellStyle name="Comma 22 3 3" xfId="2970"/>
    <cellStyle name="Comma 22 3 3 2" xfId="2971"/>
    <cellStyle name="Comma 22 3 4" xfId="2972"/>
    <cellStyle name="Comma 22 3 5" xfId="2973"/>
    <cellStyle name="Comma 22 4" xfId="2974"/>
    <cellStyle name="Comma 22 4 2" xfId="2975"/>
    <cellStyle name="Comma 22 4 2 2" xfId="2976"/>
    <cellStyle name="Comma 22 4 3" xfId="2977"/>
    <cellStyle name="Comma 22 5" xfId="2978"/>
    <cellStyle name="Comma 22 5 2" xfId="2979"/>
    <cellStyle name="Comma 22 6" xfId="2980"/>
    <cellStyle name="Comma 22 7" xfId="2981"/>
    <cellStyle name="Comma 23" xfId="2982"/>
    <cellStyle name="Comma 23 2" xfId="2983"/>
    <cellStyle name="Comma 24" xfId="2984"/>
    <cellStyle name="Comma 24 2" xfId="2985"/>
    <cellStyle name="Comma 24 2 2" xfId="2986"/>
    <cellStyle name="Comma 24 2 2 2" xfId="2987"/>
    <cellStyle name="Comma 24 2 2 2 2" xfId="2988"/>
    <cellStyle name="Comma 24 2 2 3" xfId="2989"/>
    <cellStyle name="Comma 24 2 3" xfId="2990"/>
    <cellStyle name="Comma 24 2 3 2" xfId="2991"/>
    <cellStyle name="Comma 24 2 4" xfId="2992"/>
    <cellStyle name="Comma 24 2 5" xfId="2993"/>
    <cellStyle name="Comma 24 3" xfId="2994"/>
    <cellStyle name="Comma 24 3 2" xfId="2995"/>
    <cellStyle name="Comma 24 3 2 2" xfId="2996"/>
    <cellStyle name="Comma 24 3 3" xfId="2997"/>
    <cellStyle name="Comma 24 4" xfId="2998"/>
    <cellStyle name="Comma 24 4 2" xfId="2999"/>
    <cellStyle name="Comma 24 5" xfId="3000"/>
    <cellStyle name="Comma 24 6" xfId="3001"/>
    <cellStyle name="Comma 25" xfId="3002"/>
    <cellStyle name="Comma 25 2" xfId="3003"/>
    <cellStyle name="Comma 25 2 2" xfId="3004"/>
    <cellStyle name="Comma 25 2 2 2" xfId="3005"/>
    <cellStyle name="Comma 25 2 2 2 2" xfId="3006"/>
    <cellStyle name="Comma 25 2 2 3" xfId="3007"/>
    <cellStyle name="Comma 25 2 3" xfId="3008"/>
    <cellStyle name="Comma 25 2 3 2" xfId="3009"/>
    <cellStyle name="Comma 25 2 4" xfId="3010"/>
    <cellStyle name="Comma 25 2 5" xfId="3011"/>
    <cellStyle name="Comma 25 3" xfId="3012"/>
    <cellStyle name="Comma 25 3 2" xfId="3013"/>
    <cellStyle name="Comma 25 3 2 2" xfId="3014"/>
    <cellStyle name="Comma 25 3 3" xfId="3015"/>
    <cellStyle name="Comma 25 4" xfId="3016"/>
    <cellStyle name="Comma 25 4 2" xfId="3017"/>
    <cellStyle name="Comma 25 5" xfId="3018"/>
    <cellStyle name="Comma 25 6" xfId="3019"/>
    <cellStyle name="Comma 26" xfId="3020"/>
    <cellStyle name="Comma 26 2" xfId="3021"/>
    <cellStyle name="Comma 26 3" xfId="3022"/>
    <cellStyle name="Comma 27" xfId="3023"/>
    <cellStyle name="Comma 27 2" xfId="3024"/>
    <cellStyle name="Comma 27 2 2" xfId="3025"/>
    <cellStyle name="Comma 27 2 2 2" xfId="3026"/>
    <cellStyle name="Comma 27 2 2 2 2" xfId="3027"/>
    <cellStyle name="Comma 27 2 2 3" xfId="3028"/>
    <cellStyle name="Comma 27 2 3" xfId="3029"/>
    <cellStyle name="Comma 27 2 3 2" xfId="3030"/>
    <cellStyle name="Comma 27 2 4" xfId="3031"/>
    <cellStyle name="Comma 27 2 5" xfId="3032"/>
    <cellStyle name="Comma 27 3" xfId="3033"/>
    <cellStyle name="Comma 27 3 2" xfId="3034"/>
    <cellStyle name="Comma 27 3 2 2" xfId="3035"/>
    <cellStyle name="Comma 27 3 3" xfId="3036"/>
    <cellStyle name="Comma 27 4" xfId="3037"/>
    <cellStyle name="Comma 27 4 2" xfId="3038"/>
    <cellStyle name="Comma 27 5" xfId="3039"/>
    <cellStyle name="Comma 27 6" xfId="3040"/>
    <cellStyle name="Comma 28" xfId="3041"/>
    <cellStyle name="Comma 28 2" xfId="3042"/>
    <cellStyle name="Comma 28 3" xfId="3043"/>
    <cellStyle name="Comma 29" xfId="3044"/>
    <cellStyle name="Comma 29 2" xfId="3045"/>
    <cellStyle name="Comma 29 2 2" xfId="3046"/>
    <cellStyle name="Comma 29 2 2 2" xfId="3047"/>
    <cellStyle name="Comma 29 2 3" xfId="3048"/>
    <cellStyle name="Comma 29 3" xfId="3049"/>
    <cellStyle name="Comma 29 3 2" xfId="3050"/>
    <cellStyle name="Comma 29 4" xfId="3051"/>
    <cellStyle name="Comma 29 5" xfId="3052"/>
    <cellStyle name="Comma 3" xfId="12"/>
    <cellStyle name="Comma 3 10" xfId="3053"/>
    <cellStyle name="Comma 3 11" xfId="3054"/>
    <cellStyle name="Comma 3 12" xfId="3055"/>
    <cellStyle name="Comma 3 13" xfId="3056"/>
    <cellStyle name="Comma 3 14" xfId="3057"/>
    <cellStyle name="Comma 3 15" xfId="3058"/>
    <cellStyle name="Comma 3 16" xfId="3059"/>
    <cellStyle name="Comma 3 2" xfId="3060"/>
    <cellStyle name="Comma 3 2 2" xfId="3061"/>
    <cellStyle name="Comma 3 2 3" xfId="3062"/>
    <cellStyle name="Comma 3 2 4" xfId="3063"/>
    <cellStyle name="Comma 3 3" xfId="3064"/>
    <cellStyle name="Comma 3 3 2" xfId="3065"/>
    <cellStyle name="Comma 3 3 2 2" xfId="3066"/>
    <cellStyle name="Comma 3 3 3" xfId="3067"/>
    <cellStyle name="Comma 3 4" xfId="3068"/>
    <cellStyle name="Comma 3 4 2" xfId="3069"/>
    <cellStyle name="Comma 3 4 3" xfId="3070"/>
    <cellStyle name="Comma 3 5" xfId="3071"/>
    <cellStyle name="Comma 3 5 2" xfId="3072"/>
    <cellStyle name="Comma 3 5 3" xfId="3073"/>
    <cellStyle name="Comma 3 5 4" xfId="3074"/>
    <cellStyle name="Comma 3 6" xfId="3075"/>
    <cellStyle name="Comma 3 6 2" xfId="3076"/>
    <cellStyle name="Comma 3 6 3" xfId="3077"/>
    <cellStyle name="Comma 3 7" xfId="3078"/>
    <cellStyle name="Comma 3 7 2" xfId="3079"/>
    <cellStyle name="Comma 3 7 3" xfId="3080"/>
    <cellStyle name="Comma 3 8" xfId="3081"/>
    <cellStyle name="Comma 3 8 2" xfId="3082"/>
    <cellStyle name="Comma 3 8 3" xfId="3083"/>
    <cellStyle name="Comma 3 9" xfId="3084"/>
    <cellStyle name="Comma 30" xfId="3085"/>
    <cellStyle name="Comma 30 2" xfId="3086"/>
    <cellStyle name="Comma 30 2 2" xfId="3087"/>
    <cellStyle name="Comma 30 2 2 2" xfId="3088"/>
    <cellStyle name="Comma 30 2 3" xfId="3089"/>
    <cellStyle name="Comma 30 3" xfId="3090"/>
    <cellStyle name="Comma 30 3 2" xfId="3091"/>
    <cellStyle name="Comma 30 4" xfId="3092"/>
    <cellStyle name="Comma 30 5" xfId="3093"/>
    <cellStyle name="Comma 31" xfId="3094"/>
    <cellStyle name="Comma 31 2" xfId="3095"/>
    <cellStyle name="Comma 31 2 2" xfId="3096"/>
    <cellStyle name="Comma 31 2 2 2" xfId="3097"/>
    <cellStyle name="Comma 31 2 3" xfId="3098"/>
    <cellStyle name="Comma 31 3" xfId="3099"/>
    <cellStyle name="Comma 31 3 2" xfId="3100"/>
    <cellStyle name="Comma 31 4" xfId="3101"/>
    <cellStyle name="Comma 31 5" xfId="3102"/>
    <cellStyle name="Comma 32" xfId="3103"/>
    <cellStyle name="Comma 32 2" xfId="3104"/>
    <cellStyle name="Comma 32 2 2" xfId="3105"/>
    <cellStyle name="Comma 32 2 2 2" xfId="3106"/>
    <cellStyle name="Comma 32 2 3" xfId="3107"/>
    <cellStyle name="Comma 32 3" xfId="3108"/>
    <cellStyle name="Comma 32 3 2" xfId="3109"/>
    <cellStyle name="Comma 32 4" xfId="3110"/>
    <cellStyle name="Comma 32 5" xfId="3111"/>
    <cellStyle name="Comma 33" xfId="3112"/>
    <cellStyle name="Comma 33 2" xfId="3113"/>
    <cellStyle name="Comma 33 2 2" xfId="3114"/>
    <cellStyle name="Comma 33 2 2 2" xfId="3115"/>
    <cellStyle name="Comma 33 2 3" xfId="3116"/>
    <cellStyle name="Comma 33 3" xfId="3117"/>
    <cellStyle name="Comma 33 3 2" xfId="3118"/>
    <cellStyle name="Comma 33 4" xfId="3119"/>
    <cellStyle name="Comma 33 5" xfId="3120"/>
    <cellStyle name="Comma 34" xfId="3121"/>
    <cellStyle name="Comma 34 2" xfId="3122"/>
    <cellStyle name="Comma 34 3" xfId="3123"/>
    <cellStyle name="Comma 35" xfId="3124"/>
    <cellStyle name="Comma 35 2" xfId="3125"/>
    <cellStyle name="Comma 35 2 2" xfId="3126"/>
    <cellStyle name="Comma 35 2 2 2" xfId="3127"/>
    <cellStyle name="Comma 35 2 3" xfId="3128"/>
    <cellStyle name="Comma 35 3" xfId="3129"/>
    <cellStyle name="Comma 35 3 2" xfId="3130"/>
    <cellStyle name="Comma 35 4" xfId="3131"/>
    <cellStyle name="Comma 35 5" xfId="3132"/>
    <cellStyle name="Comma 36" xfId="3133"/>
    <cellStyle name="Comma 36 2" xfId="3134"/>
    <cellStyle name="Comma 36 3" xfId="3135"/>
    <cellStyle name="Comma 37" xfId="3136"/>
    <cellStyle name="Comma 37 2" xfId="3137"/>
    <cellStyle name="Comma 37 3" xfId="3138"/>
    <cellStyle name="Comma 38" xfId="3139"/>
    <cellStyle name="Comma 38 2" xfId="3140"/>
    <cellStyle name="Comma 38 2 2" xfId="3141"/>
    <cellStyle name="Comma 38 3" xfId="3142"/>
    <cellStyle name="Comma 38 4" xfId="3143"/>
    <cellStyle name="Comma 39" xfId="3144"/>
    <cellStyle name="Comma 39 2" xfId="3145"/>
    <cellStyle name="Comma 39 3" xfId="3146"/>
    <cellStyle name="Comma 4" xfId="3147"/>
    <cellStyle name="Comma 4 2" xfId="3148"/>
    <cellStyle name="Comma 4 2 2" xfId="3149"/>
    <cellStyle name="Comma 4 2 2 2" xfId="3150"/>
    <cellStyle name="Comma 4 2 2 3" xfId="3151"/>
    <cellStyle name="Comma 4 2 3" xfId="3152"/>
    <cellStyle name="Comma 4 2 4" xfId="3153"/>
    <cellStyle name="Comma 4 3" xfId="3154"/>
    <cellStyle name="Comma 4 3 2" xfId="3155"/>
    <cellStyle name="Comma 4 3 3" xfId="3156"/>
    <cellStyle name="Comma 4 3 4" xfId="3157"/>
    <cellStyle name="Comma 4 4" xfId="3158"/>
    <cellStyle name="Comma 4 4 2" xfId="3159"/>
    <cellStyle name="Comma 4 5" xfId="3160"/>
    <cellStyle name="Comma 4 5 2" xfId="3161"/>
    <cellStyle name="Comma 4 6" xfId="3162"/>
    <cellStyle name="Comma 4 6 2" xfId="3163"/>
    <cellStyle name="Comma 4 7" xfId="3164"/>
    <cellStyle name="Comma 4 7 2" xfId="3165"/>
    <cellStyle name="Comma 4_Income Summary" xfId="3166"/>
    <cellStyle name="Comma 40" xfId="3167"/>
    <cellStyle name="Comma 40 2" xfId="3168"/>
    <cellStyle name="Comma 40 3" xfId="3169"/>
    <cellStyle name="Comma 41" xfId="3170"/>
    <cellStyle name="Comma 41 2" xfId="3171"/>
    <cellStyle name="Comma 41 3" xfId="3172"/>
    <cellStyle name="Comma 42" xfId="3173"/>
    <cellStyle name="Comma 42 2" xfId="3174"/>
    <cellStyle name="Comma 42 3" xfId="3175"/>
    <cellStyle name="Comma 43" xfId="3176"/>
    <cellStyle name="Comma 43 2" xfId="3177"/>
    <cellStyle name="Comma 43 3" xfId="3178"/>
    <cellStyle name="Comma 44" xfId="3179"/>
    <cellStyle name="Comma 44 2" xfId="3180"/>
    <cellStyle name="Comma 45" xfId="3181"/>
    <cellStyle name="Comma 45 2" xfId="3182"/>
    <cellStyle name="Comma 45 3" xfId="3183"/>
    <cellStyle name="Comma 46" xfId="3184"/>
    <cellStyle name="Comma 46 2" xfId="3185"/>
    <cellStyle name="Comma 46 3" xfId="3186"/>
    <cellStyle name="Comma 46 4" xfId="3187"/>
    <cellStyle name="Comma 47" xfId="3188"/>
    <cellStyle name="Comma 47 2" xfId="3189"/>
    <cellStyle name="Comma 47 3" xfId="3190"/>
    <cellStyle name="Comma 48" xfId="3191"/>
    <cellStyle name="Comma 48 2" xfId="3192"/>
    <cellStyle name="Comma 48 3" xfId="3193"/>
    <cellStyle name="Comma 48 4" xfId="3194"/>
    <cellStyle name="Comma 49" xfId="3195"/>
    <cellStyle name="Comma 49 2" xfId="3196"/>
    <cellStyle name="Comma 5" xfId="3197"/>
    <cellStyle name="Comma 5 2" xfId="3198"/>
    <cellStyle name="Comma 5 2 2" xfId="3199"/>
    <cellStyle name="Comma 5 3" xfId="3200"/>
    <cellStyle name="Comma 5 3 2" xfId="3201"/>
    <cellStyle name="Comma 5 3 3" xfId="3202"/>
    <cellStyle name="Comma 5 4" xfId="3203"/>
    <cellStyle name="Comma 5 5" xfId="3204"/>
    <cellStyle name="Comma 5 5 2" xfId="3205"/>
    <cellStyle name="Comma 5 6" xfId="3206"/>
    <cellStyle name="Comma 5_Income Summary" xfId="3207"/>
    <cellStyle name="Comma 50" xfId="3208"/>
    <cellStyle name="Comma 50 2" xfId="3209"/>
    <cellStyle name="Comma 51" xfId="3210"/>
    <cellStyle name="Comma 51 2" xfId="3211"/>
    <cellStyle name="Comma 52" xfId="3212"/>
    <cellStyle name="Comma 52 2" xfId="3213"/>
    <cellStyle name="Comma 52 3" xfId="3214"/>
    <cellStyle name="Comma 53" xfId="3215"/>
    <cellStyle name="Comma 53 2" xfId="3216"/>
    <cellStyle name="Comma 54" xfId="3217"/>
    <cellStyle name="Comma 54 2" xfId="3218"/>
    <cellStyle name="Comma 54 3" xfId="3219"/>
    <cellStyle name="Comma 55" xfId="3220"/>
    <cellStyle name="Comma 55 2" xfId="3221"/>
    <cellStyle name="Comma 56" xfId="3222"/>
    <cellStyle name="Comma 56 2" xfId="3223"/>
    <cellStyle name="Comma 56 2 2" xfId="3224"/>
    <cellStyle name="Comma 56 2 3" xfId="3225"/>
    <cellStyle name="Comma 56 3" xfId="3226"/>
    <cellStyle name="Comma 56 4" xfId="3227"/>
    <cellStyle name="Comma 57" xfId="3228"/>
    <cellStyle name="Comma 57 2" xfId="3229"/>
    <cellStyle name="Comma 57 3" xfId="3230"/>
    <cellStyle name="Comma 58" xfId="3231"/>
    <cellStyle name="Comma 58 2" xfId="3232"/>
    <cellStyle name="Comma 59" xfId="3233"/>
    <cellStyle name="Comma 59 2" xfId="3234"/>
    <cellStyle name="Comma 6" xfId="3235"/>
    <cellStyle name="Comma 6 2" xfId="3236"/>
    <cellStyle name="Comma 6 2 10" xfId="3237"/>
    <cellStyle name="Comma 6 2 2" xfId="3238"/>
    <cellStyle name="Comma 6 2 2 2" xfId="3239"/>
    <cellStyle name="Comma 6 2 2 2 2" xfId="3240"/>
    <cellStyle name="Comma 6 2 2 2 2 2" xfId="3241"/>
    <cellStyle name="Comma 6 2 2 2 2 2 2" xfId="3242"/>
    <cellStyle name="Comma 6 2 2 2 2 3" xfId="3243"/>
    <cellStyle name="Comma 6 2 2 2 3" xfId="3244"/>
    <cellStyle name="Comma 6 2 2 2 3 2" xfId="3245"/>
    <cellStyle name="Comma 6 2 2 2 4" xfId="3246"/>
    <cellStyle name="Comma 6 2 2 2 5" xfId="3247"/>
    <cellStyle name="Comma 6 2 2 2 6" xfId="3248"/>
    <cellStyle name="Comma 6 2 2 3" xfId="3249"/>
    <cellStyle name="Comma 6 2 2 3 2" xfId="3250"/>
    <cellStyle name="Comma 6 2 2 3 2 2" xfId="3251"/>
    <cellStyle name="Comma 6 2 2 3 3" xfId="3252"/>
    <cellStyle name="Comma 6 2 2 4" xfId="3253"/>
    <cellStyle name="Comma 6 2 2 4 2" xfId="3254"/>
    <cellStyle name="Comma 6 2 2 5" xfId="3255"/>
    <cellStyle name="Comma 6 2 2 6" xfId="3256"/>
    <cellStyle name="Comma 6 2 2 7" xfId="3257"/>
    <cellStyle name="Comma 6 2 3" xfId="3258"/>
    <cellStyle name="Comma 6 2 3 2" xfId="3259"/>
    <cellStyle name="Comma 6 2 3 2 2" xfId="3260"/>
    <cellStyle name="Comma 6 2 3 2 2 2" xfId="3261"/>
    <cellStyle name="Comma 6 2 3 2 2 2 2" xfId="3262"/>
    <cellStyle name="Comma 6 2 3 2 2 3" xfId="3263"/>
    <cellStyle name="Comma 6 2 3 2 3" xfId="3264"/>
    <cellStyle name="Comma 6 2 3 2 3 2" xfId="3265"/>
    <cellStyle name="Comma 6 2 3 2 4" xfId="3266"/>
    <cellStyle name="Comma 6 2 3 2 5" xfId="3267"/>
    <cellStyle name="Comma 6 2 3 3" xfId="3268"/>
    <cellStyle name="Comma 6 2 3 3 2" xfId="3269"/>
    <cellStyle name="Comma 6 2 3 3 2 2" xfId="3270"/>
    <cellStyle name="Comma 6 2 3 3 3" xfId="3271"/>
    <cellStyle name="Comma 6 2 3 4" xfId="3272"/>
    <cellStyle name="Comma 6 2 3 4 2" xfId="3273"/>
    <cellStyle name="Comma 6 2 3 5" xfId="3274"/>
    <cellStyle name="Comma 6 2 3 6" xfId="3275"/>
    <cellStyle name="Comma 6 2 3 7" xfId="3276"/>
    <cellStyle name="Comma 6 2 4" xfId="3277"/>
    <cellStyle name="Comma 6 2 4 2" xfId="3278"/>
    <cellStyle name="Comma 6 2 4 2 2" xfId="3279"/>
    <cellStyle name="Comma 6 2 4 2 2 2" xfId="3280"/>
    <cellStyle name="Comma 6 2 4 2 3" xfId="3281"/>
    <cellStyle name="Comma 6 2 4 3" xfId="3282"/>
    <cellStyle name="Comma 6 2 4 3 2" xfId="3283"/>
    <cellStyle name="Comma 6 2 4 4" xfId="3284"/>
    <cellStyle name="Comma 6 2 4 5" xfId="3285"/>
    <cellStyle name="Comma 6 2 4 6" xfId="3286"/>
    <cellStyle name="Comma 6 2 5" xfId="3287"/>
    <cellStyle name="Comma 6 2 5 2" xfId="3288"/>
    <cellStyle name="Comma 6 2 5 2 2" xfId="3289"/>
    <cellStyle name="Comma 6 2 5 3" xfId="3290"/>
    <cellStyle name="Comma 6 2 5 4" xfId="3291"/>
    <cellStyle name="Comma 6 2 6" xfId="3292"/>
    <cellStyle name="Comma 6 2 6 2" xfId="3293"/>
    <cellStyle name="Comma 6 2 7" xfId="3294"/>
    <cellStyle name="Comma 6 2 8" xfId="3295"/>
    <cellStyle name="Comma 6 2 9" xfId="3296"/>
    <cellStyle name="Comma 6 3" xfId="3297"/>
    <cellStyle name="Comma 6 3 2" xfId="3298"/>
    <cellStyle name="Comma 6 3 2 2" xfId="3299"/>
    <cellStyle name="Comma 6 3 3" xfId="3300"/>
    <cellStyle name="Comma 6 4" xfId="3301"/>
    <cellStyle name="Comma 6 4 2" xfId="3302"/>
    <cellStyle name="Comma 6 5" xfId="3303"/>
    <cellStyle name="Comma 6 5 2" xfId="3304"/>
    <cellStyle name="Comma 6 5 2 2" xfId="3305"/>
    <cellStyle name="Comma 6 5 3" xfId="3306"/>
    <cellStyle name="Comma 6 5 4" xfId="3307"/>
    <cellStyle name="Comma 6 6" xfId="3308"/>
    <cellStyle name="Comma 6 6 2" xfId="3309"/>
    <cellStyle name="Comma 6 6 3" xfId="3310"/>
    <cellStyle name="Comma 6 7" xfId="3311"/>
    <cellStyle name="Comma 6 7 2" xfId="3312"/>
    <cellStyle name="Comma 6 7 3" xfId="3313"/>
    <cellStyle name="Comma 6 8" xfId="3314"/>
    <cellStyle name="Comma 6_Income Summary" xfId="3315"/>
    <cellStyle name="Comma 60" xfId="3316"/>
    <cellStyle name="Comma 60 2" xfId="3317"/>
    <cellStyle name="Comma 61" xfId="3318"/>
    <cellStyle name="Comma 61 2" xfId="3319"/>
    <cellStyle name="Comma 62" xfId="3320"/>
    <cellStyle name="Comma 62 2" xfId="3321"/>
    <cellStyle name="Comma 63" xfId="3322"/>
    <cellStyle name="Comma 63 2" xfId="3323"/>
    <cellStyle name="Comma 64" xfId="3324"/>
    <cellStyle name="Comma 64 2" xfId="3325"/>
    <cellStyle name="Comma 65" xfId="3326"/>
    <cellStyle name="Comma 65 2" xfId="3327"/>
    <cellStyle name="Comma 66" xfId="3328"/>
    <cellStyle name="Comma 66 2" xfId="3329"/>
    <cellStyle name="Comma 67" xfId="3330"/>
    <cellStyle name="Comma 67 2" xfId="3331"/>
    <cellStyle name="Comma 68" xfId="3332"/>
    <cellStyle name="Comma 68 2" xfId="3333"/>
    <cellStyle name="Comma 69" xfId="3334"/>
    <cellStyle name="Comma 69 2" xfId="3335"/>
    <cellStyle name="Comma 7" xfId="3336"/>
    <cellStyle name="Comma 7 2" xfId="3337"/>
    <cellStyle name="Comma 7 2 2" xfId="3338"/>
    <cellStyle name="Comma 7 2 3" xfId="3339"/>
    <cellStyle name="Comma 7 3" xfId="3340"/>
    <cellStyle name="Comma 7 3 2" xfId="3341"/>
    <cellStyle name="Comma 7 4" xfId="3342"/>
    <cellStyle name="Comma 7 4 2" xfId="3343"/>
    <cellStyle name="Comma 7 5" xfId="3344"/>
    <cellStyle name="Comma 70" xfId="3345"/>
    <cellStyle name="Comma 70 2" xfId="3346"/>
    <cellStyle name="Comma 71" xfId="3347"/>
    <cellStyle name="Comma 71 2" xfId="3348"/>
    <cellStyle name="Comma 72" xfId="3349"/>
    <cellStyle name="Comma 72 2" xfId="3350"/>
    <cellStyle name="Comma 73" xfId="3351"/>
    <cellStyle name="Comma 73 2" xfId="3352"/>
    <cellStyle name="Comma 74" xfId="3353"/>
    <cellStyle name="Comma 74 2" xfId="3354"/>
    <cellStyle name="Comma 75" xfId="3355"/>
    <cellStyle name="Comma 75 2" xfId="3356"/>
    <cellStyle name="Comma 76" xfId="3357"/>
    <cellStyle name="Comma 76 2" xfId="3358"/>
    <cellStyle name="Comma 77" xfId="3359"/>
    <cellStyle name="Comma 77 2" xfId="3360"/>
    <cellStyle name="Comma 78" xfId="3361"/>
    <cellStyle name="Comma 78 2" xfId="3362"/>
    <cellStyle name="Comma 79" xfId="3363"/>
    <cellStyle name="Comma 79 2" xfId="3364"/>
    <cellStyle name="Comma 8" xfId="3365"/>
    <cellStyle name="Comma 8 2" xfId="3366"/>
    <cellStyle name="Comma 8 2 2" xfId="3367"/>
    <cellStyle name="Comma 8 2 3" xfId="3368"/>
    <cellStyle name="Comma 8 3" xfId="3369"/>
    <cellStyle name="Comma 8 3 2" xfId="3370"/>
    <cellStyle name="Comma 8 4" xfId="3371"/>
    <cellStyle name="Comma 8 5" xfId="3372"/>
    <cellStyle name="Comma 8 6" xfId="3373"/>
    <cellStyle name="Comma 80" xfId="3374"/>
    <cellStyle name="Comma 80 2" xfId="3375"/>
    <cellStyle name="Comma 81" xfId="3376"/>
    <cellStyle name="Comma 81 2" xfId="3377"/>
    <cellStyle name="Comma 82" xfId="3378"/>
    <cellStyle name="Comma 82 2" xfId="3379"/>
    <cellStyle name="Comma 83" xfId="3380"/>
    <cellStyle name="Comma 83 2" xfId="3381"/>
    <cellStyle name="Comma 84" xfId="3382"/>
    <cellStyle name="Comma 84 2" xfId="3383"/>
    <cellStyle name="Comma 85" xfId="3384"/>
    <cellStyle name="Comma 85 2" xfId="3385"/>
    <cellStyle name="Comma 86" xfId="3386"/>
    <cellStyle name="Comma 86 2" xfId="3387"/>
    <cellStyle name="Comma 86 3" xfId="3388"/>
    <cellStyle name="Comma 87" xfId="3389"/>
    <cellStyle name="Comma 87 2" xfId="3390"/>
    <cellStyle name="Comma 87 3" xfId="3391"/>
    <cellStyle name="Comma 88" xfId="3392"/>
    <cellStyle name="Comma 88 2" xfId="3393"/>
    <cellStyle name="Comma 89" xfId="3394"/>
    <cellStyle name="Comma 89 2" xfId="3395"/>
    <cellStyle name="Comma 9" xfId="3396"/>
    <cellStyle name="Comma 9 10" xfId="3397"/>
    <cellStyle name="Comma 9 11" xfId="3398"/>
    <cellStyle name="Comma 9 12" xfId="3399"/>
    <cellStyle name="Comma 9 2" xfId="3400"/>
    <cellStyle name="Comma 9 2 2" xfId="3401"/>
    <cellStyle name="Comma 9 2 2 2" xfId="3402"/>
    <cellStyle name="Comma 9 2 2 2 2" xfId="3403"/>
    <cellStyle name="Comma 9 2 2 2 2 2" xfId="3404"/>
    <cellStyle name="Comma 9 2 2 2 3" xfId="3405"/>
    <cellStyle name="Comma 9 2 2 3" xfId="3406"/>
    <cellStyle name="Comma 9 2 2 3 2" xfId="3407"/>
    <cellStyle name="Comma 9 2 2 4" xfId="3408"/>
    <cellStyle name="Comma 9 2 2 5" xfId="3409"/>
    <cellStyle name="Comma 9 2 2 6" xfId="3410"/>
    <cellStyle name="Comma 9 2 3" xfId="3411"/>
    <cellStyle name="Comma 9 2 3 2" xfId="3412"/>
    <cellStyle name="Comma 9 2 3 2 2" xfId="3413"/>
    <cellStyle name="Comma 9 2 3 3" xfId="3414"/>
    <cellStyle name="Comma 9 2 4" xfId="3415"/>
    <cellStyle name="Comma 9 2 4 2" xfId="3416"/>
    <cellStyle name="Comma 9 2 5" xfId="3417"/>
    <cellStyle name="Comma 9 2 6" xfId="3418"/>
    <cellStyle name="Comma 9 2 7" xfId="3419"/>
    <cellStyle name="Comma 9 2 8" xfId="3420"/>
    <cellStyle name="Comma 9 2 9" xfId="3421"/>
    <cellStyle name="Comma 9 3" xfId="3422"/>
    <cellStyle name="Comma 9 3 2" xfId="3423"/>
    <cellStyle name="Comma 9 3 2 2" xfId="3424"/>
    <cellStyle name="Comma 9 3 2 2 2" xfId="3425"/>
    <cellStyle name="Comma 9 3 2 2 2 2" xfId="3426"/>
    <cellStyle name="Comma 9 3 2 2 3" xfId="3427"/>
    <cellStyle name="Comma 9 3 2 3" xfId="3428"/>
    <cellStyle name="Comma 9 3 2 3 2" xfId="3429"/>
    <cellStyle name="Comma 9 3 2 4" xfId="3430"/>
    <cellStyle name="Comma 9 3 2 5" xfId="3431"/>
    <cellStyle name="Comma 9 3 3" xfId="3432"/>
    <cellStyle name="Comma 9 3 3 2" xfId="3433"/>
    <cellStyle name="Comma 9 3 3 2 2" xfId="3434"/>
    <cellStyle name="Comma 9 3 3 3" xfId="3435"/>
    <cellStyle name="Comma 9 3 4" xfId="3436"/>
    <cellStyle name="Comma 9 3 4 2" xfId="3437"/>
    <cellStyle name="Comma 9 3 5" xfId="3438"/>
    <cellStyle name="Comma 9 3 6" xfId="3439"/>
    <cellStyle name="Comma 9 3 7" xfId="3440"/>
    <cellStyle name="Comma 9 4" xfId="3441"/>
    <cellStyle name="Comma 9 4 2" xfId="3442"/>
    <cellStyle name="Comma 9 4 2 2" xfId="3443"/>
    <cellStyle name="Comma 9 4 2 2 2" xfId="3444"/>
    <cellStyle name="Comma 9 4 2 3" xfId="3445"/>
    <cellStyle name="Comma 9 4 3" xfId="3446"/>
    <cellStyle name="Comma 9 4 3 2" xfId="3447"/>
    <cellStyle name="Comma 9 4 4" xfId="3448"/>
    <cellStyle name="Comma 9 4 5" xfId="3449"/>
    <cellStyle name="Comma 9 5" xfId="3450"/>
    <cellStyle name="Comma 9 5 2" xfId="3451"/>
    <cellStyle name="Comma 9 5 2 2" xfId="3452"/>
    <cellStyle name="Comma 9 5 3" xfId="3453"/>
    <cellStyle name="Comma 9 6" xfId="3454"/>
    <cellStyle name="Comma 9 6 2" xfId="3455"/>
    <cellStyle name="Comma 9 7" xfId="3456"/>
    <cellStyle name="Comma 9 8" xfId="3457"/>
    <cellStyle name="Comma 9 9" xfId="3458"/>
    <cellStyle name="Comma 90" xfId="3459"/>
    <cellStyle name="Comma 90 2" xfId="3460"/>
    <cellStyle name="Comma 91" xfId="3461"/>
    <cellStyle name="Comma 91 2" xfId="3462"/>
    <cellStyle name="Comma 92" xfId="3463"/>
    <cellStyle name="Comma 92 2" xfId="3464"/>
    <cellStyle name="Comma 93" xfId="3465"/>
    <cellStyle name="Comma 93 2" xfId="3466"/>
    <cellStyle name="Comma 94" xfId="3467"/>
    <cellStyle name="Comma 94 2" xfId="3468"/>
    <cellStyle name="Comma 95" xfId="3469"/>
    <cellStyle name="Comma 95 2" xfId="3470"/>
    <cellStyle name="Comma 95 2 2" xfId="3471"/>
    <cellStyle name="Comma 95 3" xfId="3472"/>
    <cellStyle name="Comma 96" xfId="3473"/>
    <cellStyle name="Comma 96 2" xfId="3474"/>
    <cellStyle name="Comma 97" xfId="3475"/>
    <cellStyle name="Comma 97 2" xfId="3476"/>
    <cellStyle name="Comma 98" xfId="3477"/>
    <cellStyle name="Comma 98 2" xfId="3478"/>
    <cellStyle name="Comma 99" xfId="3479"/>
    <cellStyle name="Comma 99 2" xfId="3480"/>
    <cellStyle name="Comma0 - Estilo2" xfId="3481"/>
    <cellStyle name="Comma0 - Modelo1" xfId="3482"/>
    <cellStyle name="Comma0 - Style1" xfId="3483"/>
    <cellStyle name="Comma0 - Style2" xfId="3484"/>
    <cellStyle name="Comma1 - Modelo2" xfId="3485"/>
    <cellStyle name="Comma1 - Style2" xfId="3486"/>
    <cellStyle name="Copied" xfId="3487"/>
    <cellStyle name="COST1" xfId="3488"/>
    <cellStyle name="Cuòrency_CAF-COL5_Indice" xfId="3489"/>
    <cellStyle name="Curren - Style1" xfId="3490"/>
    <cellStyle name="Curren - Style3" xfId="3491"/>
    <cellStyle name="Currency [00]" xfId="3492"/>
    <cellStyle name="Currency 0" xfId="3493"/>
    <cellStyle name="Currency 10" xfId="3494"/>
    <cellStyle name="Currency 10 2" xfId="3495"/>
    <cellStyle name="Currency 10 2 2" xfId="3496"/>
    <cellStyle name="Currency 10 3" xfId="3497"/>
    <cellStyle name="Currency 100" xfId="3498"/>
    <cellStyle name="Currency 100 2" xfId="3499"/>
    <cellStyle name="Currency 101" xfId="3500"/>
    <cellStyle name="Currency 101 2" xfId="3501"/>
    <cellStyle name="Currency 102" xfId="3502"/>
    <cellStyle name="Currency 102 2" xfId="3503"/>
    <cellStyle name="Currency 103" xfId="3504"/>
    <cellStyle name="Currency 103 2" xfId="3505"/>
    <cellStyle name="Currency 104" xfId="3506"/>
    <cellStyle name="Currency 104 2" xfId="3507"/>
    <cellStyle name="Currency 105" xfId="3508"/>
    <cellStyle name="Currency 105 2" xfId="3509"/>
    <cellStyle name="Currency 106" xfId="3510"/>
    <cellStyle name="Currency 106 2" xfId="3511"/>
    <cellStyle name="Currency 107" xfId="3512"/>
    <cellStyle name="Currency 107 2" xfId="3513"/>
    <cellStyle name="Currency 108" xfId="3514"/>
    <cellStyle name="Currency 108 2" xfId="3515"/>
    <cellStyle name="Currency 108 3" xfId="3516"/>
    <cellStyle name="Currency 109" xfId="3517"/>
    <cellStyle name="Currency 11" xfId="3518"/>
    <cellStyle name="Currency 11 2" xfId="3519"/>
    <cellStyle name="Currency 110" xfId="3520"/>
    <cellStyle name="Currency 111" xfId="3521"/>
    <cellStyle name="Currency 112" xfId="3522"/>
    <cellStyle name="Currency 113" xfId="3523"/>
    <cellStyle name="Currency 114" xfId="3524"/>
    <cellStyle name="Currency 115" xfId="3525"/>
    <cellStyle name="Currency 116" xfId="3526"/>
    <cellStyle name="Currency 117" xfId="3527"/>
    <cellStyle name="Currency 118" xfId="3528"/>
    <cellStyle name="Currency 119" xfId="3529"/>
    <cellStyle name="Currency 12" xfId="3530"/>
    <cellStyle name="Currency 12 2" xfId="3531"/>
    <cellStyle name="Currency 12 2 2" xfId="3532"/>
    <cellStyle name="Currency 12 2 2 2" xfId="3533"/>
    <cellStyle name="Currency 12 2 3" xfId="3534"/>
    <cellStyle name="Currency 12 3" xfId="3535"/>
    <cellStyle name="Currency 12 3 2" xfId="3536"/>
    <cellStyle name="Currency 12 4" xfId="3537"/>
    <cellStyle name="Currency 12 5" xfId="3538"/>
    <cellStyle name="Currency 120" xfId="3539"/>
    <cellStyle name="Currency 121" xfId="3540"/>
    <cellStyle name="Currency 122" xfId="3541"/>
    <cellStyle name="Currency 123" xfId="3542"/>
    <cellStyle name="Currency 124" xfId="3543"/>
    <cellStyle name="Currency 125" xfId="3544"/>
    <cellStyle name="Currency 126" xfId="3545"/>
    <cellStyle name="Currency 127" xfId="3546"/>
    <cellStyle name="Currency 128" xfId="3547"/>
    <cellStyle name="Currency 129" xfId="3548"/>
    <cellStyle name="Currency 13" xfId="3549"/>
    <cellStyle name="Currency 13 2" xfId="3550"/>
    <cellStyle name="Currency 130" xfId="3551"/>
    <cellStyle name="Currency 131" xfId="3552"/>
    <cellStyle name="Currency 132" xfId="3553"/>
    <cellStyle name="Currency 133" xfId="3554"/>
    <cellStyle name="Currency 134" xfId="3555"/>
    <cellStyle name="Currency 135" xfId="3556"/>
    <cellStyle name="Currency 136" xfId="3557"/>
    <cellStyle name="Currency 137" xfId="3558"/>
    <cellStyle name="Currency 138" xfId="3559"/>
    <cellStyle name="Currency 139" xfId="3560"/>
    <cellStyle name="Currency 14" xfId="3561"/>
    <cellStyle name="Currency 14 2" xfId="3562"/>
    <cellStyle name="Currency 140" xfId="3563"/>
    <cellStyle name="Currency 141" xfId="3564"/>
    <cellStyle name="Currency 142" xfId="3565"/>
    <cellStyle name="Currency 143" xfId="3566"/>
    <cellStyle name="Currency 144" xfId="3567"/>
    <cellStyle name="Currency 15" xfId="3568"/>
    <cellStyle name="Currency 15 2" xfId="3569"/>
    <cellStyle name="Currency 16" xfId="3570"/>
    <cellStyle name="Currency 16 2" xfId="3571"/>
    <cellStyle name="Currency 17" xfId="3572"/>
    <cellStyle name="Currency 17 2" xfId="3573"/>
    <cellStyle name="Currency 18" xfId="3574"/>
    <cellStyle name="Currency 18 2" xfId="3575"/>
    <cellStyle name="Currency 19" xfId="3576"/>
    <cellStyle name="Currency 19 2" xfId="3577"/>
    <cellStyle name="Currency 2" xfId="3578"/>
    <cellStyle name="Currency 2 2" xfId="3579"/>
    <cellStyle name="Currency 2 3" xfId="3580"/>
    <cellStyle name="Currency 20" xfId="3581"/>
    <cellStyle name="Currency 20 2" xfId="3582"/>
    <cellStyle name="Currency 21" xfId="3583"/>
    <cellStyle name="Currency 21 2" xfId="3584"/>
    <cellStyle name="Currency 22" xfId="3585"/>
    <cellStyle name="Currency 22 2" xfId="3586"/>
    <cellStyle name="Currency 23" xfId="3587"/>
    <cellStyle name="Currency 23 2" xfId="3588"/>
    <cellStyle name="Currency 24" xfId="3589"/>
    <cellStyle name="Currency 24 2" xfId="3590"/>
    <cellStyle name="Currency 25" xfId="3591"/>
    <cellStyle name="Currency 25 2" xfId="3592"/>
    <cellStyle name="Currency 26" xfId="3593"/>
    <cellStyle name="Currency 26 2" xfId="3594"/>
    <cellStyle name="Currency 27" xfId="3595"/>
    <cellStyle name="Currency 27 2" xfId="3596"/>
    <cellStyle name="Currency 28" xfId="3597"/>
    <cellStyle name="Currency 28 2" xfId="3598"/>
    <cellStyle name="Currency 29" xfId="3599"/>
    <cellStyle name="Currency 29 2" xfId="3600"/>
    <cellStyle name="Currency 3" xfId="3601"/>
    <cellStyle name="Currency 3 2" xfId="3602"/>
    <cellStyle name="Currency 3 2 2" xfId="3603"/>
    <cellStyle name="Currency 3 2 2 2" xfId="3604"/>
    <cellStyle name="Currency 3 3" xfId="3605"/>
    <cellStyle name="Currency 3 4" xfId="3606"/>
    <cellStyle name="Currency 3 5" xfId="3607"/>
    <cellStyle name="Currency 30" xfId="3608"/>
    <cellStyle name="Currency 30 2" xfId="3609"/>
    <cellStyle name="Currency 31" xfId="3610"/>
    <cellStyle name="Currency 31 2" xfId="3611"/>
    <cellStyle name="Currency 32" xfId="3612"/>
    <cellStyle name="Currency 32 2" xfId="3613"/>
    <cellStyle name="Currency 33" xfId="3614"/>
    <cellStyle name="Currency 33 2" xfId="3615"/>
    <cellStyle name="Currency 34" xfId="3616"/>
    <cellStyle name="Currency 34 2" xfId="3617"/>
    <cellStyle name="Currency 35" xfId="3618"/>
    <cellStyle name="Currency 35 2" xfId="3619"/>
    <cellStyle name="Currency 36" xfId="3620"/>
    <cellStyle name="Currency 36 2" xfId="3621"/>
    <cellStyle name="Currency 37" xfId="3622"/>
    <cellStyle name="Currency 37 2" xfId="3623"/>
    <cellStyle name="Currency 38" xfId="3624"/>
    <cellStyle name="Currency 38 2" xfId="3625"/>
    <cellStyle name="Currency 39" xfId="3626"/>
    <cellStyle name="Currency 39 2" xfId="3627"/>
    <cellStyle name="Currency 4" xfId="3628"/>
    <cellStyle name="Currency 4 2" xfId="3629"/>
    <cellStyle name="Currency 4 2 2" xfId="3630"/>
    <cellStyle name="Currency 4 3" xfId="3631"/>
    <cellStyle name="Currency 4 3 2" xfId="3632"/>
    <cellStyle name="Currency 40" xfId="3633"/>
    <cellStyle name="Currency 41" xfId="3634"/>
    <cellStyle name="Currency 41 2" xfId="3635"/>
    <cellStyle name="Currency 42" xfId="3636"/>
    <cellStyle name="Currency 42 2" xfId="3637"/>
    <cellStyle name="Currency 42 3" xfId="3638"/>
    <cellStyle name="Currency 43" xfId="3639"/>
    <cellStyle name="Currency 43 2" xfId="3640"/>
    <cellStyle name="Currency 44" xfId="3641"/>
    <cellStyle name="Currency 44 2" xfId="3642"/>
    <cellStyle name="Currency 44 3" xfId="3643"/>
    <cellStyle name="Currency 45" xfId="3644"/>
    <cellStyle name="Currency 45 2" xfId="3645"/>
    <cellStyle name="Currency 46" xfId="3646"/>
    <cellStyle name="Currency 46 2" xfId="3647"/>
    <cellStyle name="Currency 47" xfId="3648"/>
    <cellStyle name="Currency 47 2" xfId="3649"/>
    <cellStyle name="Currency 48" xfId="3650"/>
    <cellStyle name="Currency 48 2" xfId="3651"/>
    <cellStyle name="Currency 48 3" xfId="3652"/>
    <cellStyle name="Currency 49" xfId="3653"/>
    <cellStyle name="Currency 49 2" xfId="3654"/>
    <cellStyle name="Currency 5" xfId="3655"/>
    <cellStyle name="Currency 5 2" xfId="3656"/>
    <cellStyle name="Currency 5 2 2" xfId="3657"/>
    <cellStyle name="Currency 5 2 2 2" xfId="3658"/>
    <cellStyle name="Currency 5 3" xfId="3659"/>
    <cellStyle name="Currency 5 3 2" xfId="3660"/>
    <cellStyle name="Currency 50" xfId="3661"/>
    <cellStyle name="Currency 50 2" xfId="3662"/>
    <cellStyle name="Currency 50 3" xfId="3663"/>
    <cellStyle name="Currency 51" xfId="3664"/>
    <cellStyle name="Currency 51 2" xfId="3665"/>
    <cellStyle name="Currency 52" xfId="3666"/>
    <cellStyle name="Currency 52 2" xfId="3667"/>
    <cellStyle name="Currency 52 2 2" xfId="3668"/>
    <cellStyle name="Currency 52 2 3" xfId="3669"/>
    <cellStyle name="Currency 52 3" xfId="3670"/>
    <cellStyle name="Currency 52 4" xfId="3671"/>
    <cellStyle name="Currency 53" xfId="3672"/>
    <cellStyle name="Currency 53 2" xfId="3673"/>
    <cellStyle name="Currency 53 3" xfId="3674"/>
    <cellStyle name="Currency 54" xfId="3675"/>
    <cellStyle name="Currency 54 2" xfId="3676"/>
    <cellStyle name="Currency 55" xfId="3677"/>
    <cellStyle name="Currency 55 2" xfId="3678"/>
    <cellStyle name="Currency 56" xfId="3679"/>
    <cellStyle name="Currency 56 2" xfId="3680"/>
    <cellStyle name="Currency 57" xfId="3681"/>
    <cellStyle name="Currency 57 2" xfId="3682"/>
    <cellStyle name="Currency 58" xfId="3683"/>
    <cellStyle name="Currency 58 2" xfId="3684"/>
    <cellStyle name="Currency 59" xfId="3685"/>
    <cellStyle name="Currency 59 2" xfId="3686"/>
    <cellStyle name="Currency 6" xfId="3687"/>
    <cellStyle name="Currency 6 2" xfId="3688"/>
    <cellStyle name="Currency 6 2 2" xfId="3689"/>
    <cellStyle name="Currency 6 3" xfId="3690"/>
    <cellStyle name="Currency 6 3 2" xfId="3691"/>
    <cellStyle name="Currency 6_Income Summary" xfId="3692"/>
    <cellStyle name="Currency 60" xfId="3693"/>
    <cellStyle name="Currency 60 2" xfId="3694"/>
    <cellStyle name="Currency 61" xfId="3695"/>
    <cellStyle name="Currency 61 2" xfId="3696"/>
    <cellStyle name="Currency 62" xfId="3697"/>
    <cellStyle name="Currency 62 2" xfId="3698"/>
    <cellStyle name="Currency 63" xfId="3699"/>
    <cellStyle name="Currency 63 2" xfId="3700"/>
    <cellStyle name="Currency 64" xfId="3701"/>
    <cellStyle name="Currency 64 2" xfId="3702"/>
    <cellStyle name="Currency 65" xfId="3703"/>
    <cellStyle name="Currency 65 2" xfId="3704"/>
    <cellStyle name="Currency 66" xfId="3705"/>
    <cellStyle name="Currency 66 2" xfId="3706"/>
    <cellStyle name="Currency 67" xfId="3707"/>
    <cellStyle name="Currency 67 2" xfId="3708"/>
    <cellStyle name="Currency 68" xfId="3709"/>
    <cellStyle name="Currency 68 2" xfId="3710"/>
    <cellStyle name="Currency 69" xfId="3711"/>
    <cellStyle name="Currency 69 2" xfId="3712"/>
    <cellStyle name="Currency 7" xfId="3713"/>
    <cellStyle name="Currency 7 2" xfId="3714"/>
    <cellStyle name="Currency 7 2 2" xfId="3715"/>
    <cellStyle name="Currency 7 3" xfId="3716"/>
    <cellStyle name="Currency 7 3 2" xfId="3717"/>
    <cellStyle name="Currency 70" xfId="3718"/>
    <cellStyle name="Currency 70 2" xfId="3719"/>
    <cellStyle name="Currency 71" xfId="3720"/>
    <cellStyle name="Currency 71 2" xfId="3721"/>
    <cellStyle name="Currency 72" xfId="3722"/>
    <cellStyle name="Currency 72 2" xfId="3723"/>
    <cellStyle name="Currency 73" xfId="3724"/>
    <cellStyle name="Currency 73 2" xfId="3725"/>
    <cellStyle name="Currency 74" xfId="3726"/>
    <cellStyle name="Currency 74 2" xfId="3727"/>
    <cellStyle name="Currency 75" xfId="3728"/>
    <cellStyle name="Currency 75 2" xfId="3729"/>
    <cellStyle name="Currency 76" xfId="3730"/>
    <cellStyle name="Currency 76 2" xfId="3731"/>
    <cellStyle name="Currency 77" xfId="3732"/>
    <cellStyle name="Currency 77 2" xfId="3733"/>
    <cellStyle name="Currency 78" xfId="3734"/>
    <cellStyle name="Currency 78 2" xfId="3735"/>
    <cellStyle name="Currency 79" xfId="3736"/>
    <cellStyle name="Currency 79 2" xfId="3737"/>
    <cellStyle name="Currency 8" xfId="3738"/>
    <cellStyle name="Currency 8 2" xfId="3739"/>
    <cellStyle name="Currency 80" xfId="3740"/>
    <cellStyle name="Currency 80 2" xfId="3741"/>
    <cellStyle name="Currency 81" xfId="3742"/>
    <cellStyle name="Currency 81 2" xfId="3743"/>
    <cellStyle name="Currency 82" xfId="3744"/>
    <cellStyle name="Currency 82 2" xfId="3745"/>
    <cellStyle name="Currency 82 3" xfId="3746"/>
    <cellStyle name="Currency 83" xfId="3747"/>
    <cellStyle name="Currency 83 2" xfId="3748"/>
    <cellStyle name="Currency 83 3" xfId="3749"/>
    <cellStyle name="Currency 84" xfId="3750"/>
    <cellStyle name="Currency 84 2" xfId="3751"/>
    <cellStyle name="Currency 85" xfId="3752"/>
    <cellStyle name="Currency 85 2" xfId="3753"/>
    <cellStyle name="Currency 86" xfId="3754"/>
    <cellStyle name="Currency 86 2" xfId="3755"/>
    <cellStyle name="Currency 87" xfId="3756"/>
    <cellStyle name="Currency 87 2" xfId="3757"/>
    <cellStyle name="Currency 88" xfId="3758"/>
    <cellStyle name="Currency 88 2" xfId="3759"/>
    <cellStyle name="Currency 89" xfId="3760"/>
    <cellStyle name="Currency 89 2" xfId="3761"/>
    <cellStyle name="Currency 9" xfId="3762"/>
    <cellStyle name="Currency 9 2" xfId="3763"/>
    <cellStyle name="Currency 90" xfId="3764"/>
    <cellStyle name="Currency 90 2" xfId="3765"/>
    <cellStyle name="Currency 91" xfId="3766"/>
    <cellStyle name="Currency 91 2" xfId="3767"/>
    <cellStyle name="Currency 91 2 2" xfId="3768"/>
    <cellStyle name="Currency 91 3" xfId="3769"/>
    <cellStyle name="Currency 92" xfId="3770"/>
    <cellStyle name="Currency 92 2" xfId="3771"/>
    <cellStyle name="Currency 93" xfId="3772"/>
    <cellStyle name="Currency 93 2" xfId="3773"/>
    <cellStyle name="Currency 94" xfId="3774"/>
    <cellStyle name="Currency 94 2" xfId="3775"/>
    <cellStyle name="Currency 95" xfId="3776"/>
    <cellStyle name="Currency 95 2" xfId="3777"/>
    <cellStyle name="Currency 96" xfId="3778"/>
    <cellStyle name="Currency 96 2" xfId="3779"/>
    <cellStyle name="Currency 97" xfId="3780"/>
    <cellStyle name="Currency 97 2" xfId="3781"/>
    <cellStyle name="Currency 98" xfId="3782"/>
    <cellStyle name="Currency 98 2" xfId="3783"/>
    <cellStyle name="Currency 99" xfId="3784"/>
    <cellStyle name="Currency 99 2" xfId="3785"/>
    <cellStyle name="Custom - Style8" xfId="3786"/>
    <cellStyle name="Data" xfId="3787"/>
    <cellStyle name="Data   - Style2" xfId="3788"/>
    <cellStyle name="Date" xfId="3789"/>
    <cellStyle name="date 2" xfId="3790"/>
    <cellStyle name="Date Aligned" xfId="3791"/>
    <cellStyle name="Date Short" xfId="3792"/>
    <cellStyle name="DELTA" xfId="3793"/>
    <cellStyle name="Dezimal [0]_Actual vs. Prior" xfId="3794"/>
    <cellStyle name="Dezimal_Actual vs. Prior" xfId="3795"/>
    <cellStyle name="Dia" xfId="3796"/>
    <cellStyle name="Dollar" xfId="3797"/>
    <cellStyle name="Dotted Line" xfId="3798"/>
    <cellStyle name="Encabez1" xfId="3799"/>
    <cellStyle name="Encabez2" xfId="3800"/>
    <cellStyle name="Encabezado 4" xfId="3801"/>
    <cellStyle name="Énfasis1" xfId="3802"/>
    <cellStyle name="Énfasis2" xfId="3803"/>
    <cellStyle name="Énfasis3" xfId="3804"/>
    <cellStyle name="Énfasis4" xfId="3805"/>
    <cellStyle name="Énfasis5" xfId="3806"/>
    <cellStyle name="Énfasis6" xfId="3807"/>
    <cellStyle name="Enter Currency (0)" xfId="3808"/>
    <cellStyle name="Enter Currency (2)" xfId="3809"/>
    <cellStyle name="Enter Units (0)" xfId="3810"/>
    <cellStyle name="Enter Units (1)" xfId="3811"/>
    <cellStyle name="Enter Units (2)" xfId="3812"/>
    <cellStyle name="Entered" xfId="3813"/>
    <cellStyle name="Entrada" xfId="3814"/>
    <cellStyle name="Euro" xfId="3815"/>
    <cellStyle name="Euro 10" xfId="3816"/>
    <cellStyle name="Euro 10 2" xfId="3817"/>
    <cellStyle name="Euro 10 3" xfId="3818"/>
    <cellStyle name="Euro 11" xfId="3819"/>
    <cellStyle name="Euro 11 2" xfId="3820"/>
    <cellStyle name="Euro 11 3" xfId="3821"/>
    <cellStyle name="Euro 12" xfId="3822"/>
    <cellStyle name="Euro 12 2" xfId="3823"/>
    <cellStyle name="Euro 12 3" xfId="3824"/>
    <cellStyle name="Euro 13" xfId="3825"/>
    <cellStyle name="Euro 13 2" xfId="3826"/>
    <cellStyle name="Euro 13 3" xfId="3827"/>
    <cellStyle name="Euro 14" xfId="3828"/>
    <cellStyle name="Euro 14 2" xfId="3829"/>
    <cellStyle name="Euro 14 3" xfId="3830"/>
    <cellStyle name="Euro 15" xfId="3831"/>
    <cellStyle name="Euro 15 2" xfId="3832"/>
    <cellStyle name="Euro 15 3" xfId="3833"/>
    <cellStyle name="Euro 16" xfId="3834"/>
    <cellStyle name="Euro 17" xfId="3835"/>
    <cellStyle name="Euro 18" xfId="3836"/>
    <cellStyle name="Euro 19" xfId="3837"/>
    <cellStyle name="Euro 2" xfId="3838"/>
    <cellStyle name="Euro 2 2" xfId="3839"/>
    <cellStyle name="Euro 2 2 2" xfId="3840"/>
    <cellStyle name="Euro 2 3" xfId="3841"/>
    <cellStyle name="Euro 2 3 2" xfId="3842"/>
    <cellStyle name="Euro 2 4" xfId="3843"/>
    <cellStyle name="Euro 3" xfId="3844"/>
    <cellStyle name="Euro 3 2" xfId="3845"/>
    <cellStyle name="Euro 3 3" xfId="3846"/>
    <cellStyle name="Euro 3 4" xfId="3847"/>
    <cellStyle name="Euro 4" xfId="3848"/>
    <cellStyle name="Euro 4 2" xfId="3849"/>
    <cellStyle name="Euro 4 3" xfId="3850"/>
    <cellStyle name="Euro 5" xfId="3851"/>
    <cellStyle name="Euro 5 2" xfId="3852"/>
    <cellStyle name="Euro 5 3" xfId="3853"/>
    <cellStyle name="Euro 6" xfId="3854"/>
    <cellStyle name="Euro 6 2" xfId="3855"/>
    <cellStyle name="Euro 6 3" xfId="3856"/>
    <cellStyle name="Euro 7" xfId="3857"/>
    <cellStyle name="Euro 7 2" xfId="3858"/>
    <cellStyle name="Euro 7 3" xfId="3859"/>
    <cellStyle name="Euro 8" xfId="3860"/>
    <cellStyle name="Euro 8 2" xfId="3861"/>
    <cellStyle name="Euro 8 3" xfId="3862"/>
    <cellStyle name="Euro 9" xfId="3863"/>
    <cellStyle name="Euro 9 2" xfId="3864"/>
    <cellStyle name="Euro 9 3" xfId="3865"/>
    <cellStyle name="Explanatory Text 10" xfId="3866"/>
    <cellStyle name="Explanatory Text 11" xfId="3867"/>
    <cellStyle name="Explanatory Text 12" xfId="3868"/>
    <cellStyle name="Explanatory Text 13" xfId="3869"/>
    <cellStyle name="Explanatory Text 14" xfId="3870"/>
    <cellStyle name="Explanatory Text 15" xfId="3871"/>
    <cellStyle name="Explanatory Text 16" xfId="3872"/>
    <cellStyle name="Explanatory Text 17" xfId="3873"/>
    <cellStyle name="Explanatory Text 18" xfId="3874"/>
    <cellStyle name="Explanatory Text 19" xfId="3875"/>
    <cellStyle name="Explanatory Text 2" xfId="3876"/>
    <cellStyle name="Explanatory Text 2 2" xfId="3877"/>
    <cellStyle name="Explanatory Text 2 2 2" xfId="3878"/>
    <cellStyle name="Explanatory Text 2 3" xfId="3879"/>
    <cellStyle name="Explanatory Text 2 4" xfId="3880"/>
    <cellStyle name="Explanatory Text 2 5" xfId="3881"/>
    <cellStyle name="Explanatory Text 2_BBG" xfId="3882"/>
    <cellStyle name="Explanatory Text 20" xfId="3883"/>
    <cellStyle name="Explanatory Text 21" xfId="3884"/>
    <cellStyle name="Explanatory Text 22" xfId="3885"/>
    <cellStyle name="Explanatory Text 23" xfId="3886"/>
    <cellStyle name="Explanatory Text 24" xfId="3887"/>
    <cellStyle name="Explanatory Text 25" xfId="3888"/>
    <cellStyle name="Explanatory Text 26" xfId="3889"/>
    <cellStyle name="Explanatory Text 27" xfId="3890"/>
    <cellStyle name="Explanatory Text 28" xfId="3891"/>
    <cellStyle name="Explanatory Text 29" xfId="3892"/>
    <cellStyle name="Explanatory Text 3" xfId="3893"/>
    <cellStyle name="Explanatory Text 3 2" xfId="3894"/>
    <cellStyle name="Explanatory Text 30" xfId="3895"/>
    <cellStyle name="Explanatory Text 31" xfId="3896"/>
    <cellStyle name="Explanatory Text 32" xfId="3897"/>
    <cellStyle name="Explanatory Text 33" xfId="3898"/>
    <cellStyle name="Explanatory Text 34" xfId="3899"/>
    <cellStyle name="Explanatory Text 35" xfId="3900"/>
    <cellStyle name="Explanatory Text 36" xfId="3901"/>
    <cellStyle name="Explanatory Text 37" xfId="3902"/>
    <cellStyle name="Explanatory Text 38" xfId="3903"/>
    <cellStyle name="Explanatory Text 39" xfId="3904"/>
    <cellStyle name="Explanatory Text 4" xfId="3905"/>
    <cellStyle name="Explanatory Text 40" xfId="3906"/>
    <cellStyle name="Explanatory Text 41" xfId="3907"/>
    <cellStyle name="Explanatory Text 42" xfId="3908"/>
    <cellStyle name="Explanatory Text 43" xfId="3909"/>
    <cellStyle name="Explanatory Text 44" xfId="3910"/>
    <cellStyle name="Explanatory Text 45" xfId="3911"/>
    <cellStyle name="Explanatory Text 46" xfId="3912"/>
    <cellStyle name="Explanatory Text 47" xfId="3913"/>
    <cellStyle name="Explanatory Text 48" xfId="3914"/>
    <cellStyle name="Explanatory Text 49" xfId="3915"/>
    <cellStyle name="Explanatory Text 5" xfId="3916"/>
    <cellStyle name="Explanatory Text 50" xfId="3917"/>
    <cellStyle name="Explanatory Text 51" xfId="3918"/>
    <cellStyle name="Explanatory Text 52" xfId="3919"/>
    <cellStyle name="Explanatory Text 53" xfId="3920"/>
    <cellStyle name="Explanatory Text 54" xfId="3921"/>
    <cellStyle name="Explanatory Text 55" xfId="3922"/>
    <cellStyle name="Explanatory Text 56" xfId="3923"/>
    <cellStyle name="Explanatory Text 57" xfId="3924"/>
    <cellStyle name="Explanatory Text 58" xfId="3925"/>
    <cellStyle name="Explanatory Text 59" xfId="3926"/>
    <cellStyle name="Explanatory Text 6" xfId="3927"/>
    <cellStyle name="Explanatory Text 60" xfId="3928"/>
    <cellStyle name="Explanatory Text 7" xfId="3929"/>
    <cellStyle name="Explanatory Text 8" xfId="3930"/>
    <cellStyle name="Explanatory Text 9" xfId="3931"/>
    <cellStyle name="F2" xfId="3932"/>
    <cellStyle name="F2 2" xfId="3933"/>
    <cellStyle name="F2 3" xfId="3934"/>
    <cellStyle name="F3" xfId="3935"/>
    <cellStyle name="F3 2" xfId="3936"/>
    <cellStyle name="F3 3" xfId="3937"/>
    <cellStyle name="F4" xfId="3938"/>
    <cellStyle name="F5" xfId="3939"/>
    <cellStyle name="F5 2" xfId="3940"/>
    <cellStyle name="F5 3" xfId="3941"/>
    <cellStyle name="F6" xfId="3942"/>
    <cellStyle name="F6 2" xfId="3943"/>
    <cellStyle name="F6 3" xfId="3944"/>
    <cellStyle name="F7" xfId="3945"/>
    <cellStyle name="F7 2" xfId="3946"/>
    <cellStyle name="F7 3" xfId="3947"/>
    <cellStyle name="F8" xfId="3948"/>
    <cellStyle name="F8 2" xfId="3949"/>
    <cellStyle name="F8 3" xfId="3950"/>
    <cellStyle name="Fijo" xfId="3951"/>
    <cellStyle name="Financiero" xfId="3952"/>
    <cellStyle name="Fixed" xfId="3953"/>
    <cellStyle name="Fixo" xfId="3954"/>
    <cellStyle name="Footnote" xfId="3955"/>
    <cellStyle name="Formula Input" xfId="6"/>
    <cellStyle name="Good 10" xfId="3956"/>
    <cellStyle name="Good 11" xfId="3957"/>
    <cellStyle name="Good 12" xfId="3958"/>
    <cellStyle name="Good 13" xfId="3959"/>
    <cellStyle name="Good 14" xfId="3960"/>
    <cellStyle name="Good 15" xfId="3961"/>
    <cellStyle name="Good 16" xfId="3962"/>
    <cellStyle name="Good 17" xfId="3963"/>
    <cellStyle name="Good 18" xfId="3964"/>
    <cellStyle name="Good 19" xfId="3965"/>
    <cellStyle name="Good 2" xfId="3966"/>
    <cellStyle name="Good 2 2" xfId="3967"/>
    <cellStyle name="Good 2 2 2" xfId="3968"/>
    <cellStyle name="Good 2 3" xfId="3969"/>
    <cellStyle name="Good 2 4" xfId="3970"/>
    <cellStyle name="Good 2 5" xfId="3971"/>
    <cellStyle name="Good 2_BBG" xfId="3972"/>
    <cellStyle name="Good 20" xfId="3973"/>
    <cellStyle name="Good 21" xfId="3974"/>
    <cellStyle name="Good 22" xfId="3975"/>
    <cellStyle name="Good 23" xfId="3976"/>
    <cellStyle name="Good 24" xfId="3977"/>
    <cellStyle name="Good 25" xfId="3978"/>
    <cellStyle name="Good 26" xfId="3979"/>
    <cellStyle name="Good 27" xfId="3980"/>
    <cellStyle name="Good 28" xfId="3981"/>
    <cellStyle name="Good 29" xfId="3982"/>
    <cellStyle name="Good 3" xfId="3983"/>
    <cellStyle name="Good 3 2" xfId="3984"/>
    <cellStyle name="Good 30" xfId="3985"/>
    <cellStyle name="Good 31" xfId="3986"/>
    <cellStyle name="Good 32" xfId="3987"/>
    <cellStyle name="Good 33" xfId="3988"/>
    <cellStyle name="Good 34" xfId="3989"/>
    <cellStyle name="Good 35" xfId="3990"/>
    <cellStyle name="Good 36" xfId="3991"/>
    <cellStyle name="Good 37" xfId="3992"/>
    <cellStyle name="Good 38" xfId="3993"/>
    <cellStyle name="Good 39" xfId="3994"/>
    <cellStyle name="Good 4" xfId="3995"/>
    <cellStyle name="Good 40" xfId="3996"/>
    <cellStyle name="Good 41" xfId="3997"/>
    <cellStyle name="Good 42" xfId="3998"/>
    <cellStyle name="Good 43" xfId="3999"/>
    <cellStyle name="Good 44" xfId="4000"/>
    <cellStyle name="Good 45" xfId="4001"/>
    <cellStyle name="Good 46" xfId="4002"/>
    <cellStyle name="Good 47" xfId="4003"/>
    <cellStyle name="Good 48" xfId="4004"/>
    <cellStyle name="Good 49" xfId="4005"/>
    <cellStyle name="Good 5" xfId="4006"/>
    <cellStyle name="Good 50" xfId="4007"/>
    <cellStyle name="Good 51" xfId="4008"/>
    <cellStyle name="Good 52" xfId="4009"/>
    <cellStyle name="Good 53" xfId="4010"/>
    <cellStyle name="Good 54" xfId="4011"/>
    <cellStyle name="Good 55" xfId="4012"/>
    <cellStyle name="Good 56" xfId="4013"/>
    <cellStyle name="Good 57" xfId="4014"/>
    <cellStyle name="Good 58" xfId="4015"/>
    <cellStyle name="Good 59" xfId="4016"/>
    <cellStyle name="Good 6" xfId="4017"/>
    <cellStyle name="Good 60" xfId="4018"/>
    <cellStyle name="Good 7" xfId="4019"/>
    <cellStyle name="Good 8" xfId="4020"/>
    <cellStyle name="Good 9" xfId="4021"/>
    <cellStyle name="Grey" xfId="4022"/>
    <cellStyle name="Hard Percent" xfId="4023"/>
    <cellStyle name="Header" xfId="4024"/>
    <cellStyle name="Header1" xfId="4025"/>
    <cellStyle name="Header2" xfId="4026"/>
    <cellStyle name="Heading" xfId="4027"/>
    <cellStyle name="Heading 1 10" xfId="4028"/>
    <cellStyle name="Heading 1 11" xfId="4029"/>
    <cellStyle name="Heading 1 12" xfId="4030"/>
    <cellStyle name="Heading 1 13" xfId="4031"/>
    <cellStyle name="Heading 1 14" xfId="4032"/>
    <cellStyle name="Heading 1 15" xfId="4033"/>
    <cellStyle name="Heading 1 16" xfId="4034"/>
    <cellStyle name="Heading 1 17" xfId="4035"/>
    <cellStyle name="Heading 1 18" xfId="4036"/>
    <cellStyle name="Heading 1 19" xfId="4037"/>
    <cellStyle name="Heading 1 2" xfId="4038"/>
    <cellStyle name="Heading 1 2 2" xfId="4039"/>
    <cellStyle name="Heading 1 2 3" xfId="4040"/>
    <cellStyle name="Heading 1 20" xfId="4041"/>
    <cellStyle name="Heading 1 21" xfId="4042"/>
    <cellStyle name="Heading 1 22" xfId="4043"/>
    <cellStyle name="Heading 1 23" xfId="4044"/>
    <cellStyle name="Heading 1 24" xfId="4045"/>
    <cellStyle name="Heading 1 25" xfId="4046"/>
    <cellStyle name="Heading 1 26" xfId="4047"/>
    <cellStyle name="Heading 1 27" xfId="4048"/>
    <cellStyle name="Heading 1 28" xfId="4049"/>
    <cellStyle name="Heading 1 29" xfId="4050"/>
    <cellStyle name="Heading 1 3" xfId="4051"/>
    <cellStyle name="Heading 1 3 2" xfId="4052"/>
    <cellStyle name="Heading 1 30" xfId="4053"/>
    <cellStyle name="Heading 1 31" xfId="4054"/>
    <cellStyle name="Heading 1 32" xfId="4055"/>
    <cellStyle name="Heading 1 33" xfId="4056"/>
    <cellStyle name="Heading 1 34" xfId="4057"/>
    <cellStyle name="Heading 1 35" xfId="4058"/>
    <cellStyle name="Heading 1 36" xfId="4059"/>
    <cellStyle name="Heading 1 37" xfId="4060"/>
    <cellStyle name="Heading 1 38" xfId="4061"/>
    <cellStyle name="Heading 1 39" xfId="4062"/>
    <cellStyle name="Heading 1 4" xfId="4063"/>
    <cellStyle name="Heading 1 4 2" xfId="4064"/>
    <cellStyle name="Heading 1 40" xfId="4065"/>
    <cellStyle name="Heading 1 41" xfId="4066"/>
    <cellStyle name="Heading 1 42" xfId="4067"/>
    <cellStyle name="Heading 1 43" xfId="4068"/>
    <cellStyle name="Heading 1 44" xfId="4069"/>
    <cellStyle name="Heading 1 45" xfId="4070"/>
    <cellStyle name="Heading 1 46" xfId="4071"/>
    <cellStyle name="Heading 1 47" xfId="4072"/>
    <cellStyle name="Heading 1 48" xfId="4073"/>
    <cellStyle name="Heading 1 49" xfId="4074"/>
    <cellStyle name="Heading 1 5" xfId="4075"/>
    <cellStyle name="Heading 1 50" xfId="4076"/>
    <cellStyle name="Heading 1 51" xfId="4077"/>
    <cellStyle name="Heading 1 52" xfId="4078"/>
    <cellStyle name="Heading 1 53" xfId="4079"/>
    <cellStyle name="Heading 1 54" xfId="4080"/>
    <cellStyle name="Heading 1 55" xfId="4081"/>
    <cellStyle name="Heading 1 56" xfId="4082"/>
    <cellStyle name="Heading 1 57" xfId="4083"/>
    <cellStyle name="Heading 1 58" xfId="4084"/>
    <cellStyle name="Heading 1 59" xfId="4085"/>
    <cellStyle name="Heading 1 6" xfId="4086"/>
    <cellStyle name="Heading 1 7" xfId="4087"/>
    <cellStyle name="Heading 1 8" xfId="4088"/>
    <cellStyle name="Heading 1 9" xfId="4089"/>
    <cellStyle name="Heading 2 10" xfId="4090"/>
    <cellStyle name="Heading 2 11" xfId="4091"/>
    <cellStyle name="Heading 2 12" xfId="4092"/>
    <cellStyle name="Heading 2 13" xfId="4093"/>
    <cellStyle name="Heading 2 14" xfId="4094"/>
    <cellStyle name="Heading 2 15" xfId="4095"/>
    <cellStyle name="Heading 2 16" xfId="4096"/>
    <cellStyle name="Heading 2 17" xfId="4097"/>
    <cellStyle name="Heading 2 18" xfId="4098"/>
    <cellStyle name="Heading 2 19" xfId="4099"/>
    <cellStyle name="Heading 2 2" xfId="4100"/>
    <cellStyle name="Heading 2 2 2" xfId="4101"/>
    <cellStyle name="Heading 2 2 3" xfId="4102"/>
    <cellStyle name="Heading 2 20" xfId="4103"/>
    <cellStyle name="Heading 2 21" xfId="4104"/>
    <cellStyle name="Heading 2 22" xfId="4105"/>
    <cellStyle name="Heading 2 23" xfId="4106"/>
    <cellStyle name="Heading 2 24" xfId="4107"/>
    <cellStyle name="Heading 2 25" xfId="4108"/>
    <cellStyle name="Heading 2 26" xfId="4109"/>
    <cellStyle name="Heading 2 27" xfId="4110"/>
    <cellStyle name="Heading 2 28" xfId="4111"/>
    <cellStyle name="Heading 2 29" xfId="4112"/>
    <cellStyle name="Heading 2 3" xfId="4113"/>
    <cellStyle name="Heading 2 3 2" xfId="4114"/>
    <cellStyle name="Heading 2 30" xfId="4115"/>
    <cellStyle name="Heading 2 31" xfId="4116"/>
    <cellStyle name="Heading 2 32" xfId="4117"/>
    <cellStyle name="Heading 2 33" xfId="4118"/>
    <cellStyle name="Heading 2 34" xfId="4119"/>
    <cellStyle name="Heading 2 35" xfId="4120"/>
    <cellStyle name="Heading 2 36" xfId="4121"/>
    <cellStyle name="Heading 2 37" xfId="4122"/>
    <cellStyle name="Heading 2 38" xfId="4123"/>
    <cellStyle name="Heading 2 39" xfId="4124"/>
    <cellStyle name="Heading 2 4" xfId="4125"/>
    <cellStyle name="Heading 2 4 2" xfId="4126"/>
    <cellStyle name="Heading 2 40" xfId="4127"/>
    <cellStyle name="Heading 2 41" xfId="4128"/>
    <cellStyle name="Heading 2 42" xfId="4129"/>
    <cellStyle name="Heading 2 43" xfId="4130"/>
    <cellStyle name="Heading 2 44" xfId="4131"/>
    <cellStyle name="Heading 2 45" xfId="4132"/>
    <cellStyle name="Heading 2 46" xfId="4133"/>
    <cellStyle name="Heading 2 47" xfId="4134"/>
    <cellStyle name="Heading 2 48" xfId="4135"/>
    <cellStyle name="Heading 2 49" xfId="4136"/>
    <cellStyle name="Heading 2 5" xfId="4137"/>
    <cellStyle name="Heading 2 50" xfId="4138"/>
    <cellStyle name="Heading 2 51" xfId="4139"/>
    <cellStyle name="Heading 2 52" xfId="4140"/>
    <cellStyle name="Heading 2 53" xfId="4141"/>
    <cellStyle name="Heading 2 54" xfId="4142"/>
    <cellStyle name="Heading 2 55" xfId="4143"/>
    <cellStyle name="Heading 2 56" xfId="4144"/>
    <cellStyle name="Heading 2 57" xfId="4145"/>
    <cellStyle name="Heading 2 58" xfId="4146"/>
    <cellStyle name="Heading 2 59" xfId="4147"/>
    <cellStyle name="Heading 2 6" xfId="4148"/>
    <cellStyle name="Heading 2 7" xfId="4149"/>
    <cellStyle name="Heading 2 8" xfId="4150"/>
    <cellStyle name="Heading 2 9" xfId="4151"/>
    <cellStyle name="Heading 3 10" xfId="4152"/>
    <cellStyle name="Heading 3 11" xfId="4153"/>
    <cellStyle name="Heading 3 12" xfId="4154"/>
    <cellStyle name="Heading 3 13" xfId="4155"/>
    <cellStyle name="Heading 3 14" xfId="4156"/>
    <cellStyle name="Heading 3 15" xfId="4157"/>
    <cellStyle name="Heading 3 16" xfId="4158"/>
    <cellStyle name="Heading 3 17" xfId="4159"/>
    <cellStyle name="Heading 3 18" xfId="4160"/>
    <cellStyle name="Heading 3 19" xfId="4161"/>
    <cellStyle name="Heading 3 2" xfId="4162"/>
    <cellStyle name="Heading 3 2 2" xfId="4163"/>
    <cellStyle name="Heading 3 2 3" xfId="4164"/>
    <cellStyle name="Heading 3 20" xfId="4165"/>
    <cellStyle name="Heading 3 21" xfId="4166"/>
    <cellStyle name="Heading 3 22" xfId="4167"/>
    <cellStyle name="Heading 3 23" xfId="4168"/>
    <cellStyle name="Heading 3 24" xfId="4169"/>
    <cellStyle name="Heading 3 25" xfId="4170"/>
    <cellStyle name="Heading 3 26" xfId="4171"/>
    <cellStyle name="Heading 3 27" xfId="4172"/>
    <cellStyle name="Heading 3 28" xfId="4173"/>
    <cellStyle name="Heading 3 29" xfId="4174"/>
    <cellStyle name="Heading 3 3" xfId="4175"/>
    <cellStyle name="Heading 3 3 2" xfId="4176"/>
    <cellStyle name="Heading 3 30" xfId="4177"/>
    <cellStyle name="Heading 3 31" xfId="4178"/>
    <cellStyle name="Heading 3 32" xfId="4179"/>
    <cellStyle name="Heading 3 33" xfId="4180"/>
    <cellStyle name="Heading 3 34" xfId="4181"/>
    <cellStyle name="Heading 3 35" xfId="4182"/>
    <cellStyle name="Heading 3 36" xfId="4183"/>
    <cellStyle name="Heading 3 37" xfId="4184"/>
    <cellStyle name="Heading 3 38" xfId="4185"/>
    <cellStyle name="Heading 3 39" xfId="4186"/>
    <cellStyle name="Heading 3 4" xfId="4187"/>
    <cellStyle name="Heading 3 4 2" xfId="4188"/>
    <cellStyle name="Heading 3 40" xfId="4189"/>
    <cellStyle name="Heading 3 41" xfId="4190"/>
    <cellStyle name="Heading 3 42" xfId="4191"/>
    <cellStyle name="Heading 3 43" xfId="4192"/>
    <cellStyle name="Heading 3 44" xfId="4193"/>
    <cellStyle name="Heading 3 45" xfId="4194"/>
    <cellStyle name="Heading 3 46" xfId="4195"/>
    <cellStyle name="Heading 3 47" xfId="4196"/>
    <cellStyle name="Heading 3 48" xfId="4197"/>
    <cellStyle name="Heading 3 49" xfId="4198"/>
    <cellStyle name="Heading 3 5" xfId="4199"/>
    <cellStyle name="Heading 3 50" xfId="4200"/>
    <cellStyle name="Heading 3 51" xfId="4201"/>
    <cellStyle name="Heading 3 52" xfId="4202"/>
    <cellStyle name="Heading 3 53" xfId="4203"/>
    <cellStyle name="Heading 3 54" xfId="4204"/>
    <cellStyle name="Heading 3 55" xfId="4205"/>
    <cellStyle name="Heading 3 56" xfId="4206"/>
    <cellStyle name="Heading 3 57" xfId="4207"/>
    <cellStyle name="Heading 3 58" xfId="4208"/>
    <cellStyle name="Heading 3 59" xfId="4209"/>
    <cellStyle name="Heading 3 6" xfId="4210"/>
    <cellStyle name="Heading 3 7" xfId="4211"/>
    <cellStyle name="Heading 3 8" xfId="4212"/>
    <cellStyle name="Heading 3 9" xfId="4213"/>
    <cellStyle name="Heading 4 10" xfId="4214"/>
    <cellStyle name="Heading 4 11" xfId="4215"/>
    <cellStyle name="Heading 4 12" xfId="4216"/>
    <cellStyle name="Heading 4 13" xfId="4217"/>
    <cellStyle name="Heading 4 14" xfId="4218"/>
    <cellStyle name="Heading 4 15" xfId="4219"/>
    <cellStyle name="Heading 4 16" xfId="4220"/>
    <cellStyle name="Heading 4 17" xfId="4221"/>
    <cellStyle name="Heading 4 18" xfId="4222"/>
    <cellStyle name="Heading 4 19" xfId="4223"/>
    <cellStyle name="Heading 4 2" xfId="4224"/>
    <cellStyle name="Heading 4 2 2" xfId="4225"/>
    <cellStyle name="Heading 4 2 3" xfId="4226"/>
    <cellStyle name="Heading 4 20" xfId="4227"/>
    <cellStyle name="Heading 4 21" xfId="4228"/>
    <cellStyle name="Heading 4 22" xfId="4229"/>
    <cellStyle name="Heading 4 23" xfId="4230"/>
    <cellStyle name="Heading 4 24" xfId="4231"/>
    <cellStyle name="Heading 4 25" xfId="4232"/>
    <cellStyle name="Heading 4 26" xfId="4233"/>
    <cellStyle name="Heading 4 27" xfId="4234"/>
    <cellStyle name="Heading 4 28" xfId="4235"/>
    <cellStyle name="Heading 4 29" xfId="4236"/>
    <cellStyle name="Heading 4 3" xfId="4237"/>
    <cellStyle name="Heading 4 3 2" xfId="4238"/>
    <cellStyle name="Heading 4 30" xfId="4239"/>
    <cellStyle name="Heading 4 31" xfId="4240"/>
    <cellStyle name="Heading 4 32" xfId="4241"/>
    <cellStyle name="Heading 4 33" xfId="4242"/>
    <cellStyle name="Heading 4 34" xfId="4243"/>
    <cellStyle name="Heading 4 35" xfId="4244"/>
    <cellStyle name="Heading 4 36" xfId="4245"/>
    <cellStyle name="Heading 4 37" xfId="4246"/>
    <cellStyle name="Heading 4 38" xfId="4247"/>
    <cellStyle name="Heading 4 39" xfId="4248"/>
    <cellStyle name="Heading 4 4" xfId="4249"/>
    <cellStyle name="Heading 4 4 2" xfId="4250"/>
    <cellStyle name="Heading 4 40" xfId="4251"/>
    <cellStyle name="Heading 4 41" xfId="4252"/>
    <cellStyle name="Heading 4 42" xfId="4253"/>
    <cellStyle name="Heading 4 43" xfId="4254"/>
    <cellStyle name="Heading 4 44" xfId="4255"/>
    <cellStyle name="Heading 4 45" xfId="4256"/>
    <cellStyle name="Heading 4 46" xfId="4257"/>
    <cellStyle name="Heading 4 47" xfId="4258"/>
    <cellStyle name="Heading 4 48" xfId="4259"/>
    <cellStyle name="Heading 4 49" xfId="4260"/>
    <cellStyle name="Heading 4 5" xfId="4261"/>
    <cellStyle name="Heading 4 50" xfId="4262"/>
    <cellStyle name="Heading 4 51" xfId="4263"/>
    <cellStyle name="Heading 4 52" xfId="4264"/>
    <cellStyle name="Heading 4 53" xfId="4265"/>
    <cellStyle name="Heading 4 54" xfId="4266"/>
    <cellStyle name="Heading 4 55" xfId="4267"/>
    <cellStyle name="Heading 4 56" xfId="4268"/>
    <cellStyle name="Heading 4 57" xfId="4269"/>
    <cellStyle name="Heading 4 58" xfId="4270"/>
    <cellStyle name="Heading 4 59" xfId="4271"/>
    <cellStyle name="Heading 4 6" xfId="4272"/>
    <cellStyle name="Heading 4 7" xfId="4273"/>
    <cellStyle name="Heading 4 8" xfId="4274"/>
    <cellStyle name="Heading 4 9" xfId="4275"/>
    <cellStyle name="Heading 5" xfId="4276"/>
    <cellStyle name="Heading1" xfId="4277"/>
    <cellStyle name="Heading2" xfId="4278"/>
    <cellStyle name="HEADINGS" xfId="4279"/>
    <cellStyle name="HEADINGSTOP" xfId="4280"/>
    <cellStyle name="Hipervínculo" xfId="4281"/>
    <cellStyle name="Hipervínculo 2" xfId="4282"/>
    <cellStyle name="Hipervínculo 3" xfId="4283"/>
    <cellStyle name="Hipervínculo 4" xfId="4284"/>
    <cellStyle name="Hyperlink 2" xfId="4285"/>
    <cellStyle name="Hyperlink 2 2" xfId="4286"/>
    <cellStyle name="Hyperlink 2 3" xfId="4287"/>
    <cellStyle name="Hyperlink 3" xfId="4288"/>
    <cellStyle name="Hyperlink 3 2" xfId="4289"/>
    <cellStyle name="Hyperlink 3 3" xfId="4290"/>
    <cellStyle name="Hyperlink 3 4" xfId="4291"/>
    <cellStyle name="Hyperlink 4" xfId="4292"/>
    <cellStyle name="Hyperlink 5" xfId="4293"/>
    <cellStyle name="Hyperlink 6" xfId="4294"/>
    <cellStyle name="Incorrecto" xfId="4295"/>
    <cellStyle name="Indefinido" xfId="4296"/>
    <cellStyle name="Input [yellow]" xfId="4297"/>
    <cellStyle name="Input 10" xfId="4298"/>
    <cellStyle name="Input 11" xfId="4299"/>
    <cellStyle name="Input 12" xfId="4300"/>
    <cellStyle name="Input 13" xfId="4301"/>
    <cellStyle name="Input 14" xfId="4302"/>
    <cellStyle name="Input 15" xfId="4303"/>
    <cellStyle name="Input 16" xfId="4304"/>
    <cellStyle name="Input 17" xfId="4305"/>
    <cellStyle name="Input 18" xfId="4306"/>
    <cellStyle name="Input 19" xfId="4307"/>
    <cellStyle name="Input 2" xfId="4308"/>
    <cellStyle name="Input 2 2" xfId="4309"/>
    <cellStyle name="Input 2 2 2" xfId="4310"/>
    <cellStyle name="Input 2 3" xfId="4311"/>
    <cellStyle name="Input 2 4" xfId="4312"/>
    <cellStyle name="Input 2 5" xfId="4313"/>
    <cellStyle name="Input 2_BBG" xfId="4314"/>
    <cellStyle name="Input 20" xfId="4315"/>
    <cellStyle name="Input 21" xfId="4316"/>
    <cellStyle name="Input 22" xfId="4317"/>
    <cellStyle name="Input 23" xfId="4318"/>
    <cellStyle name="Input 24" xfId="4319"/>
    <cellStyle name="Input 25" xfId="4320"/>
    <cellStyle name="Input 26" xfId="4321"/>
    <cellStyle name="Input 27" xfId="4322"/>
    <cellStyle name="Input 28" xfId="4323"/>
    <cellStyle name="Input 29" xfId="4324"/>
    <cellStyle name="Input 3" xfId="4325"/>
    <cellStyle name="Input 3 2" xfId="4326"/>
    <cellStyle name="Input 30" xfId="4327"/>
    <cellStyle name="Input 31" xfId="4328"/>
    <cellStyle name="Input 32" xfId="4329"/>
    <cellStyle name="Input 33" xfId="4330"/>
    <cellStyle name="Input 34" xfId="4331"/>
    <cellStyle name="Input 35" xfId="4332"/>
    <cellStyle name="Input 36" xfId="4333"/>
    <cellStyle name="Input 37" xfId="4334"/>
    <cellStyle name="Input 38" xfId="4335"/>
    <cellStyle name="Input 39" xfId="4336"/>
    <cellStyle name="Input 4" xfId="4337"/>
    <cellStyle name="Input 4 2" xfId="4338"/>
    <cellStyle name="Input 40" xfId="4339"/>
    <cellStyle name="Input 41" xfId="4340"/>
    <cellStyle name="Input 42" xfId="4341"/>
    <cellStyle name="Input 43" xfId="4342"/>
    <cellStyle name="Input 44" xfId="4343"/>
    <cellStyle name="Input 45" xfId="4344"/>
    <cellStyle name="Input 46" xfId="4345"/>
    <cellStyle name="Input 47" xfId="4346"/>
    <cellStyle name="Input 48" xfId="4347"/>
    <cellStyle name="Input 49" xfId="4348"/>
    <cellStyle name="Input 5" xfId="4349"/>
    <cellStyle name="Input 50" xfId="4350"/>
    <cellStyle name="Input 51" xfId="4351"/>
    <cellStyle name="Input 52" xfId="4352"/>
    <cellStyle name="Input 53" xfId="4353"/>
    <cellStyle name="Input 54" xfId="4354"/>
    <cellStyle name="Input 55" xfId="4355"/>
    <cellStyle name="Input 56" xfId="4356"/>
    <cellStyle name="Input 57" xfId="4357"/>
    <cellStyle name="Input 58" xfId="4358"/>
    <cellStyle name="Input 59" xfId="4359"/>
    <cellStyle name="Input 6" xfId="4360"/>
    <cellStyle name="Input 60" xfId="4361"/>
    <cellStyle name="Input 61" xfId="4362"/>
    <cellStyle name="Input 62" xfId="4363"/>
    <cellStyle name="Input 63" xfId="4364"/>
    <cellStyle name="Input 64" xfId="4365"/>
    <cellStyle name="Input 7" xfId="4366"/>
    <cellStyle name="Input 8" xfId="4367"/>
    <cellStyle name="Input 9" xfId="4368"/>
    <cellStyle name="Input Cells" xfId="4369"/>
    <cellStyle name="l]_x000d__x000a_Path=M:\RIOCEN01_x000d__x000a_Name=Carlos Emilio Brousse_x000d__x000a_DDAApps=nsf,nsg,nsh,jtf,ns2,ors,org_x000d__x000a_SmartIcons=Todos_x000d__x000a_" xfId="4370"/>
    <cellStyle name="l]_x000d__x000a_Path=M:\RIOCEN01_x000d__x000a_Name=Carlos Emilio Brousse_x000d__x000a_DDAApps=nsf,nsg,nsh,jtf,ns2,ors,org_x000d__x000a_SmartIcons=Todos_x000d__x000a_ 2" xfId="4371"/>
    <cellStyle name="l]_x000d__x000a_Path=M:\RIOCEN01_x000d__x000a_Name=Carlos Emilio Brousse_x000d__x000a_DDEApps=nsf,nsg,nsh,ntf,ns2,ors,org_x000d__x000a_SmartIcons=Todos_x000d__x000a_" xfId="4372"/>
    <cellStyle name="l]_x000d__x000a_Path=M:\RIOCEN01_x000d__x000a_Name=Carlos Emilio Brousse_x000d__x000a_DDEApps=nsf,nsg,nsh,ntf,ns2,ors,org_x000d__x000a_SmartIcons=Todos_x000d__x000a_ 2" xfId="4373"/>
    <cellStyle name="l]_x000d__x000a_Path=M:\RIOCEN01_x000d__x000a_Name=Carlos Emilio Brousse_x000d__x000a_DDEApps=nsf,nsg,nsh,ntf,ns2,ors,org_x000d__x000a_SmartIcons=Todos_x000d__x000a_ 2 2" xfId="4374"/>
    <cellStyle name="l]_x000d__x000a_Path=M:\RIOCEN01_x000d__x000a_Name=Carlos Emilio Brousse_x000d__x000a_DDEApps=nsf,nsg,nsh,ntf,ns2,ors,org_x000d__x000a_SmartIcons=Todos_x000d__x000a_ 2 3" xfId="4375"/>
    <cellStyle name="l]_x000d__x000a_Path=M:\RIOCEN01_x000d__x000a_Name=Carlos Emilio Brousse_x000d__x000a_DDEApps=nsf,nsg,nsh,ntf,ns2,ors,org_x000d__x000a_SmartIcons=Todos_x000d__x000a_ 3" xfId="4376"/>
    <cellStyle name="l]_x000d__x000a_Path=M:\RIOCEN01_x000d__x000a_Name=Carlos Emilio Brousse_x000d__x000a_DDEApps=nsf,nsg,nsh,ntf,ns2,ors,org_x000d__x000a_SmartIcons=Todos_x000d__x000a_ 3 2" xfId="4377"/>
    <cellStyle name="l]_x000d__x000a_Path=M:\RIOCEN01_x000d__x000a_Name=Carlos Emilio Brousse_x000d__x000a_DDEApps=nsf,nsg,nsh,ntf,ns2,ors,org_x000d__x000a_SmartIcons=Todos_x000d__x000a_ 3 2 2" xfId="4378"/>
    <cellStyle name="l]_x000d__x000a_Path=M:\RIOCEN01_x000d__x000a_Name=Carlos Emilio Brousse_x000d__x000a_DDEApps=nsf,nsg,nsh,ntf,ns2,ors,org_x000d__x000a_SmartIcons=Todos_x000d__x000a_ 3 3" xfId="4379"/>
    <cellStyle name="l]_x000d__x000a_Path=M:\RIOCEN01_x000d__x000a_Name=Carlos Emilio Brousse_x000d__x000a_DDEApps=nsf,nsg,nsh,ntf,ns2,ors,org_x000d__x000a_SmartIcons=Todos_x000d__x000a_ 4" xfId="4380"/>
    <cellStyle name="l]_x000d__x000a_Path=M:\RIOCEN01_x000d__x000a_Name=Carlos Emilio Brousse_x000d__x000a_DDEApps=nsf,nsg,nsh,ntf,ns2,ors,org_x000d__x000a_SmartIcons=Todos_x000d__x000a_ 4 2" xfId="4381"/>
    <cellStyle name="l]_x000d__x000a_Path=M:\RIOCEN01_x000d__x000a_Name=Carlos Emilio Brousse_x000d__x000a_DDEApps=nsf,nsg,nsh,ntf,ns2,ors,org_x000d__x000a_SmartIcons=Todos_x000d__x000a_ 4 2 2" xfId="4382"/>
    <cellStyle name="l]_x000d__x000a_Path=M:\RIOCEN01_x000d__x000a_Name=Carlos Emilio Brousse_x000d__x000a_DDEApps=nsf,nsg,nsh,ntf,ns2,ors,org_x000d__x000a_SmartIcons=Todos_x000d__x000a_ 4 3" xfId="4383"/>
    <cellStyle name="l]_x000d__x000a_Path=M:\RIOCEN01_x000d__x000a_Name=Carlos Emilio Brousse_x000d__x000a_DDEApps=nsf,nsg,nsh,ntf,ns2,ors,org_x000d__x000a_SmartIcons=Todos_x000d__x000a_ 5" xfId="4384"/>
    <cellStyle name="l]_x000d__x000a_Path=M:\RIOCEN01_x000d__x000a_Name=Carlos Emilio Brousse_x000d__x000a_DDEApps=nsf,nsg,nsh,ntf,ns2,ors,org_x000d__x000a_SmartIcons=Todos_x000d__x000a_ 5 2" xfId="4385"/>
    <cellStyle name="l]_x000d__x000a_Path=M:\RIOCEN01_x000d__x000a_Name=Carlos Emilio Brousse_x000d__x000a_DDEApps=nsf,nsg,nsh,ntf,ns2,ors,org_x000d__x000a_SmartIcons=Todos_x000d__x000a_ 5 2 2" xfId="4386"/>
    <cellStyle name="l]_x000d__x000a_Path=M:\RIOCEN01_x000d__x000a_Name=Carlos Emilio Brousse_x000d__x000a_DDEApps=nsf,nsg,nsh,ntf,ns2,ors,org_x000d__x000a_SmartIcons=Todos_x000d__x000a_ 5 3" xfId="4387"/>
    <cellStyle name="l]_x000d__x000a_Path=M:\RIOCEN01_x000d__x000a_Name=Carlos Emilio Brousse_x000d__x000a_DDEApps=nsf,nsg,nsh,ntf,ns2,ors,org_x000d__x000a_SmartIcons=Todos_x000d__x000a_ 5 4" xfId="4388"/>
    <cellStyle name="l]_x000d__x000a_Path=M:\RIOCEN01_x000d__x000a_Name=Carlos Emilio Brousse_x000d__x000a_DDEApps=nsf,nsg,nsh,ntf,ns2,ors,org_x000d__x000a_SmartIcons=Todos_x000d__x000a_ 6" xfId="4389"/>
    <cellStyle name="l]_x000d__x000a_Path=M:\RIOCEN01_x000d__x000a_Name=Carlos Emilio Brousse_x000d__x000a_DDEApps=nsf,nsg,nsh,ntf,ns2,ors,org_x000d__x000a_SmartIcons=Todos_x000d__x000a_ 6 2" xfId="4390"/>
    <cellStyle name="l]_x000d__x000a_Path=M:\RIOCEN01_x000d__x000a_Name=Carlos Emilio Brousse_x000d__x000a_DDEApps=nsf,nsg,nsh,ntf,ns2,ors,org_x000d__x000a_SmartIcons=Todos_x000d__x000a_ 6 2 2" xfId="4391"/>
    <cellStyle name="l]_x000d__x000a_Path=M:\RIOCEN01_x000d__x000a_Name=Carlos Emilio Brousse_x000d__x000a_DDEApps=nsf,nsg,nsh,ntf,ns2,ors,org_x000d__x000a_SmartIcons=Todos_x000d__x000a_ 6 3" xfId="4392"/>
    <cellStyle name="l]_x000d__x000a_Path=M:\RIOCEN01_x000d__x000a_Name=Carlos Emilio Brousse_x000d__x000a_DDEApps=nsf,nsg,nsh,ntf,ns2,ors,org_x000d__x000a_SmartIcons=Todos_x000d__x000a_ 6 4" xfId="4393"/>
    <cellStyle name="l]_x000d__x000a_Path=M:\RIOCEN01_x000d__x000a_Name=Carlos Emilio Brousse_x000d__x000a_DDEApps=nsf,nsg,nsh,ntf,ns2,ors,org_x000d__x000a_SmartIcons=Todos_x000d__x000a_ 7" xfId="4394"/>
    <cellStyle name="l]_x000d__x000a_Path=M:\RIOCEN01_x000d__x000a_Name=Carlos Emilio Brousse_x000d__x000a_DDEApps=nsf,nsg,nsh,ntf,ns2,ors,org_x000d__x000a_SmartIcons=Todos_x000d__x000a_ 7 2" xfId="4395"/>
    <cellStyle name="l]_x000d__x000a_Path=M:\RIOCEN01_x000d__x000a_Name=Carlos Emilio Brousse_x000d__x000a_DDEApps=nsf,nsg,nsh,ntf,ns2,ors,org_x000d__x000a_SmartIcons=Todos_x000d__x000a_ 7 2 2" xfId="4396"/>
    <cellStyle name="l]_x000d__x000a_Path=M:\RIOCEN01_x000d__x000a_Name=Carlos Emilio Brousse_x000d__x000a_DDEApps=nsf,nsg,nsh,ntf,ns2,ors,org_x000d__x000a_SmartIcons=Todos_x000d__x000a_ 7 3" xfId="4397"/>
    <cellStyle name="l]_x000d__x000a_Path=M:\RIOCEN01_x000d__x000a_Name=Carlos Emilio Brousse_x000d__x000a_DDEApps=nsf,nsg,nsh,ntf,ns2,ors,org_x000d__x000a_SmartIcons=Todos_x000d__x000a_ 8" xfId="4398"/>
    <cellStyle name="l]_x000d__x000a_Path=M:\RIOCEN01_x000d__x000a_Name=Carlos Emilio Brousse_x000d__x000a_DDEApps=nsf,nsg,nsh,ntf,ns2,ors,org_x000d__x000a_SmartIcons=Todos_x000d__x000a_ 8 2" xfId="4399"/>
    <cellStyle name="l]_x000d__x000a_Path=M:\RIOCEN01_x000d__x000a_Name=Carlos Emilio Brousse_x000d__x000a_DDEApps=nsf,nsg,nsh,ntf,ns2,ors,org_x000d__x000a_SmartIcons=Todos_x000d__x000a__Balance Nov - NYC (3)" xfId="4400"/>
    <cellStyle name="Labels - Style3" xfId="4401"/>
    <cellStyle name="Link Currency (0)" xfId="4402"/>
    <cellStyle name="Link Currency (2)" xfId="4403"/>
    <cellStyle name="Link Units (0)" xfId="4404"/>
    <cellStyle name="Link Units (1)" xfId="4405"/>
    <cellStyle name="Link Units (2)" xfId="4406"/>
    <cellStyle name="Linked Cell 10" xfId="4407"/>
    <cellStyle name="Linked Cell 10 2" xfId="4408"/>
    <cellStyle name="Linked Cell 11" xfId="4409"/>
    <cellStyle name="Linked Cell 11 2" xfId="4410"/>
    <cellStyle name="Linked Cell 12" xfId="4411"/>
    <cellStyle name="Linked Cell 12 2" xfId="4412"/>
    <cellStyle name="Linked Cell 13" xfId="4413"/>
    <cellStyle name="Linked Cell 13 2" xfId="4414"/>
    <cellStyle name="Linked Cell 14" xfId="4415"/>
    <cellStyle name="Linked Cell 14 2" xfId="4416"/>
    <cellStyle name="Linked Cell 15" xfId="4417"/>
    <cellStyle name="Linked Cell 15 2" xfId="4418"/>
    <cellStyle name="Linked Cell 16" xfId="4419"/>
    <cellStyle name="Linked Cell 16 2" xfId="4420"/>
    <cellStyle name="Linked Cell 17" xfId="4421"/>
    <cellStyle name="Linked Cell 17 2" xfId="4422"/>
    <cellStyle name="Linked Cell 18" xfId="4423"/>
    <cellStyle name="Linked Cell 18 2" xfId="4424"/>
    <cellStyle name="Linked Cell 19" xfId="4425"/>
    <cellStyle name="Linked Cell 19 2" xfId="4426"/>
    <cellStyle name="Linked Cell 2" xfId="4427"/>
    <cellStyle name="Linked Cell 2 2" xfId="4428"/>
    <cellStyle name="Linked Cell 2 2 2" xfId="4429"/>
    <cellStyle name="Linked Cell 2 3" xfId="4430"/>
    <cellStyle name="Linked Cell 2 4" xfId="4431"/>
    <cellStyle name="Linked Cell 2 5" xfId="4432"/>
    <cellStyle name="Linked Cell 20" xfId="4433"/>
    <cellStyle name="Linked Cell 20 2" xfId="4434"/>
    <cellStyle name="Linked Cell 21" xfId="4435"/>
    <cellStyle name="Linked Cell 21 2" xfId="4436"/>
    <cellStyle name="Linked Cell 22" xfId="4437"/>
    <cellStyle name="Linked Cell 22 2" xfId="4438"/>
    <cellStyle name="Linked Cell 23" xfId="4439"/>
    <cellStyle name="Linked Cell 23 2" xfId="4440"/>
    <cellStyle name="Linked Cell 24" xfId="4441"/>
    <cellStyle name="Linked Cell 24 2" xfId="4442"/>
    <cellStyle name="Linked Cell 25" xfId="4443"/>
    <cellStyle name="Linked Cell 25 2" xfId="4444"/>
    <cellStyle name="Linked Cell 26" xfId="4445"/>
    <cellStyle name="Linked Cell 26 2" xfId="4446"/>
    <cellStyle name="Linked Cell 27" xfId="4447"/>
    <cellStyle name="Linked Cell 27 2" xfId="4448"/>
    <cellStyle name="Linked Cell 28" xfId="4449"/>
    <cellStyle name="Linked Cell 28 2" xfId="4450"/>
    <cellStyle name="Linked Cell 29" xfId="4451"/>
    <cellStyle name="Linked Cell 29 2" xfId="4452"/>
    <cellStyle name="Linked Cell 3" xfId="4453"/>
    <cellStyle name="Linked Cell 3 2" xfId="4454"/>
    <cellStyle name="Linked Cell 30" xfId="4455"/>
    <cellStyle name="Linked Cell 30 2" xfId="4456"/>
    <cellStyle name="Linked Cell 31" xfId="4457"/>
    <cellStyle name="Linked Cell 31 2" xfId="4458"/>
    <cellStyle name="Linked Cell 32" xfId="4459"/>
    <cellStyle name="Linked Cell 32 2" xfId="4460"/>
    <cellStyle name="Linked Cell 33" xfId="4461"/>
    <cellStyle name="Linked Cell 33 2" xfId="4462"/>
    <cellStyle name="Linked Cell 34" xfId="4463"/>
    <cellStyle name="Linked Cell 34 2" xfId="4464"/>
    <cellStyle name="Linked Cell 35" xfId="4465"/>
    <cellStyle name="Linked Cell 35 2" xfId="4466"/>
    <cellStyle name="Linked Cell 36" xfId="4467"/>
    <cellStyle name="Linked Cell 36 2" xfId="4468"/>
    <cellStyle name="Linked Cell 37" xfId="4469"/>
    <cellStyle name="Linked Cell 37 2" xfId="4470"/>
    <cellStyle name="Linked Cell 38" xfId="4471"/>
    <cellStyle name="Linked Cell 38 2" xfId="4472"/>
    <cellStyle name="Linked Cell 39" xfId="4473"/>
    <cellStyle name="Linked Cell 39 2" xfId="4474"/>
    <cellStyle name="Linked Cell 4" xfId="4475"/>
    <cellStyle name="Linked Cell 4 2" xfId="4476"/>
    <cellStyle name="Linked Cell 40" xfId="4477"/>
    <cellStyle name="Linked Cell 40 2" xfId="4478"/>
    <cellStyle name="Linked Cell 41" xfId="4479"/>
    <cellStyle name="Linked Cell 41 2" xfId="4480"/>
    <cellStyle name="Linked Cell 42" xfId="4481"/>
    <cellStyle name="Linked Cell 42 2" xfId="4482"/>
    <cellStyle name="Linked Cell 43" xfId="4483"/>
    <cellStyle name="Linked Cell 43 2" xfId="4484"/>
    <cellStyle name="Linked Cell 44" xfId="4485"/>
    <cellStyle name="Linked Cell 44 2" xfId="4486"/>
    <cellStyle name="Linked Cell 45" xfId="4487"/>
    <cellStyle name="Linked Cell 45 2" xfId="4488"/>
    <cellStyle name="Linked Cell 46" xfId="4489"/>
    <cellStyle name="Linked Cell 46 2" xfId="4490"/>
    <cellStyle name="Linked Cell 47" xfId="4491"/>
    <cellStyle name="Linked Cell 47 2" xfId="4492"/>
    <cellStyle name="Linked Cell 48" xfId="4493"/>
    <cellStyle name="Linked Cell 48 2" xfId="4494"/>
    <cellStyle name="Linked Cell 49" xfId="4495"/>
    <cellStyle name="Linked Cell 49 2" xfId="4496"/>
    <cellStyle name="Linked Cell 5" xfId="4497"/>
    <cellStyle name="Linked Cell 5 2" xfId="4498"/>
    <cellStyle name="Linked Cell 50" xfId="4499"/>
    <cellStyle name="Linked Cell 50 2" xfId="4500"/>
    <cellStyle name="Linked Cell 51" xfId="4501"/>
    <cellStyle name="Linked Cell 51 2" xfId="4502"/>
    <cellStyle name="Linked Cell 52" xfId="4503"/>
    <cellStyle name="Linked Cell 52 2" xfId="4504"/>
    <cellStyle name="Linked Cell 53" xfId="4505"/>
    <cellStyle name="Linked Cell 53 2" xfId="4506"/>
    <cellStyle name="Linked Cell 54" xfId="4507"/>
    <cellStyle name="Linked Cell 54 2" xfId="4508"/>
    <cellStyle name="Linked Cell 55" xfId="4509"/>
    <cellStyle name="Linked Cell 55 2" xfId="4510"/>
    <cellStyle name="Linked Cell 56" xfId="4511"/>
    <cellStyle name="Linked Cell 56 2" xfId="4512"/>
    <cellStyle name="Linked Cell 57" xfId="4513"/>
    <cellStyle name="Linked Cell 57 2" xfId="4514"/>
    <cellStyle name="Linked Cell 58" xfId="4515"/>
    <cellStyle name="Linked Cell 58 2" xfId="4516"/>
    <cellStyle name="Linked Cell 59" xfId="4517"/>
    <cellStyle name="Linked Cell 59 2" xfId="4518"/>
    <cellStyle name="Linked Cell 6" xfId="4519"/>
    <cellStyle name="Linked Cell 6 2" xfId="4520"/>
    <cellStyle name="Linked Cell 60" xfId="4521"/>
    <cellStyle name="Linked Cell 7" xfId="4522"/>
    <cellStyle name="Linked Cell 7 2" xfId="4523"/>
    <cellStyle name="Linked Cell 8" xfId="4524"/>
    <cellStyle name="Linked Cell 8 2" xfId="4525"/>
    <cellStyle name="Linked Cell 9" xfId="4526"/>
    <cellStyle name="Linked Cell 9 2" xfId="4527"/>
    <cellStyle name="Linked Cells" xfId="4528"/>
    <cellStyle name="Manual input" xfId="7"/>
    <cellStyle name="Millares [0]_10 AVERIAS MASIVAS + ANT" xfId="4529"/>
    <cellStyle name="Millares 2" xfId="4530"/>
    <cellStyle name="Millares 2 2" xfId="4531"/>
    <cellStyle name="Millares 3" xfId="4532"/>
    <cellStyle name="Millares 3 2" xfId="4533"/>
    <cellStyle name="Millares 3 2 2" xfId="4534"/>
    <cellStyle name="Millares 3 2 2 2" xfId="4535"/>
    <cellStyle name="Millares 3 2 3" xfId="4536"/>
    <cellStyle name="Millares 3 3" xfId="4537"/>
    <cellStyle name="Millares 4" xfId="4538"/>
    <cellStyle name="Millares_10 AVERIAS MASIVAS + ANT" xfId="4539"/>
    <cellStyle name="Milliers [0]_!!!GO" xfId="4540"/>
    <cellStyle name="Milliers_!!!GO" xfId="4541"/>
    <cellStyle name="Moeda [0]" xfId="4542"/>
    <cellStyle name="Moeda_1 I" xfId="4543"/>
    <cellStyle name="Moneda" xfId="4544"/>
    <cellStyle name="Moneda [0]_10 AVERIAS MASIVAS + ANT" xfId="4545"/>
    <cellStyle name="Moneda 2" xfId="4546"/>
    <cellStyle name="Moneda_10 AVERIAS MASIVAS + ANT" xfId="4547"/>
    <cellStyle name="Monétaire [0]_!!!GO" xfId="4548"/>
    <cellStyle name="Monétaire_!!!GO" xfId="4549"/>
    <cellStyle name="Monetario" xfId="4550"/>
    <cellStyle name="Monetario 2" xfId="4551"/>
    <cellStyle name="Monetario 3" xfId="4552"/>
    <cellStyle name="Monetario 4" xfId="4553"/>
    <cellStyle name="Multiple" xfId="4554"/>
    <cellStyle name="Neutral 10" xfId="4555"/>
    <cellStyle name="Neutral 11" xfId="4556"/>
    <cellStyle name="Neutral 12" xfId="4557"/>
    <cellStyle name="Neutral 13" xfId="4558"/>
    <cellStyle name="Neutral 14" xfId="4559"/>
    <cellStyle name="Neutral 15" xfId="4560"/>
    <cellStyle name="Neutral 16" xfId="4561"/>
    <cellStyle name="Neutral 17" xfId="4562"/>
    <cellStyle name="Neutral 18" xfId="4563"/>
    <cellStyle name="Neutral 19" xfId="4564"/>
    <cellStyle name="Neutral 2" xfId="4565"/>
    <cellStyle name="Neutral 2 2" xfId="4566"/>
    <cellStyle name="Neutral 2 2 2" xfId="4567"/>
    <cellStyle name="Neutral 2 3" xfId="4568"/>
    <cellStyle name="Neutral 2 3 2" xfId="4569"/>
    <cellStyle name="Neutral 2 4" xfId="4570"/>
    <cellStyle name="Neutral 2 5" xfId="4571"/>
    <cellStyle name="Neutral 2_BBG" xfId="4572"/>
    <cellStyle name="Neutral 20" xfId="4573"/>
    <cellStyle name="Neutral 21" xfId="4574"/>
    <cellStyle name="Neutral 22" xfId="4575"/>
    <cellStyle name="Neutral 23" xfId="4576"/>
    <cellStyle name="Neutral 24" xfId="4577"/>
    <cellStyle name="Neutral 25" xfId="4578"/>
    <cellStyle name="Neutral 26" xfId="4579"/>
    <cellStyle name="Neutral 27" xfId="4580"/>
    <cellStyle name="Neutral 28" xfId="4581"/>
    <cellStyle name="Neutral 29" xfId="4582"/>
    <cellStyle name="Neutral 3" xfId="4583"/>
    <cellStyle name="Neutral 3 2" xfId="4584"/>
    <cellStyle name="Neutral 30" xfId="4585"/>
    <cellStyle name="Neutral 31" xfId="4586"/>
    <cellStyle name="Neutral 32" xfId="4587"/>
    <cellStyle name="Neutral 33" xfId="4588"/>
    <cellStyle name="Neutral 34" xfId="4589"/>
    <cellStyle name="Neutral 35" xfId="4590"/>
    <cellStyle name="Neutral 36" xfId="4591"/>
    <cellStyle name="Neutral 37" xfId="4592"/>
    <cellStyle name="Neutral 38" xfId="4593"/>
    <cellStyle name="Neutral 39" xfId="4594"/>
    <cellStyle name="Neutral 4" xfId="4595"/>
    <cellStyle name="Neutral 4 2" xfId="4596"/>
    <cellStyle name="Neutral 40" xfId="4597"/>
    <cellStyle name="Neutral 41" xfId="4598"/>
    <cellStyle name="Neutral 42" xfId="4599"/>
    <cellStyle name="Neutral 43" xfId="4600"/>
    <cellStyle name="Neutral 44" xfId="4601"/>
    <cellStyle name="Neutral 45" xfId="4602"/>
    <cellStyle name="Neutral 46" xfId="4603"/>
    <cellStyle name="Neutral 47" xfId="4604"/>
    <cellStyle name="Neutral 48" xfId="4605"/>
    <cellStyle name="Neutral 49" xfId="4606"/>
    <cellStyle name="Neutral 5" xfId="4607"/>
    <cellStyle name="Neutral 50" xfId="4608"/>
    <cellStyle name="Neutral 51" xfId="4609"/>
    <cellStyle name="Neutral 52" xfId="4610"/>
    <cellStyle name="Neutral 53" xfId="4611"/>
    <cellStyle name="Neutral 54" xfId="4612"/>
    <cellStyle name="Neutral 55" xfId="4613"/>
    <cellStyle name="Neutral 56" xfId="4614"/>
    <cellStyle name="Neutral 57" xfId="4615"/>
    <cellStyle name="Neutral 58" xfId="4616"/>
    <cellStyle name="Neutral 59" xfId="4617"/>
    <cellStyle name="Neutral 6" xfId="4618"/>
    <cellStyle name="Neutral 60" xfId="4619"/>
    <cellStyle name="Neutral 7" xfId="4620"/>
    <cellStyle name="Neutral 8" xfId="4621"/>
    <cellStyle name="Neutral 9" xfId="4622"/>
    <cellStyle name="Nivel2" xfId="4623"/>
    <cellStyle name="Nivel3" xfId="4624"/>
    <cellStyle name="no dec" xfId="4625"/>
    <cellStyle name="no dec 10" xfId="4626"/>
    <cellStyle name="no dec 11" xfId="4627"/>
    <cellStyle name="no dec 12" xfId="4628"/>
    <cellStyle name="no dec 13" xfId="4629"/>
    <cellStyle name="no dec 14" xfId="4630"/>
    <cellStyle name="no dec 15" xfId="4631"/>
    <cellStyle name="no dec 16" xfId="4632"/>
    <cellStyle name="no dec 17" xfId="4633"/>
    <cellStyle name="no dec 18" xfId="4634"/>
    <cellStyle name="no dec 19" xfId="4635"/>
    <cellStyle name="no dec 2" xfId="4636"/>
    <cellStyle name="no dec 20" xfId="4637"/>
    <cellStyle name="no dec 21" xfId="4638"/>
    <cellStyle name="no dec 22" xfId="4639"/>
    <cellStyle name="no dec 23" xfId="4640"/>
    <cellStyle name="no dec 24" xfId="4641"/>
    <cellStyle name="no dec 25" xfId="4642"/>
    <cellStyle name="no dec 26" xfId="4643"/>
    <cellStyle name="no dec 27" xfId="4644"/>
    <cellStyle name="no dec 28" xfId="4645"/>
    <cellStyle name="no dec 29" xfId="4646"/>
    <cellStyle name="no dec 3" xfId="4647"/>
    <cellStyle name="no dec 30" xfId="4648"/>
    <cellStyle name="no dec 31" xfId="4649"/>
    <cellStyle name="no dec 32" xfId="4650"/>
    <cellStyle name="no dec 33" xfId="4651"/>
    <cellStyle name="no dec 34" xfId="4652"/>
    <cellStyle name="no dec 35" xfId="4653"/>
    <cellStyle name="no dec 36" xfId="4654"/>
    <cellStyle name="no dec 37" xfId="4655"/>
    <cellStyle name="no dec 38" xfId="4656"/>
    <cellStyle name="no dec 39" xfId="4657"/>
    <cellStyle name="no dec 4" xfId="4658"/>
    <cellStyle name="no dec 40" xfId="4659"/>
    <cellStyle name="no dec 41" xfId="4660"/>
    <cellStyle name="no dec 42" xfId="4661"/>
    <cellStyle name="no dec 43" xfId="4662"/>
    <cellStyle name="no dec 44" xfId="4663"/>
    <cellStyle name="no dec 45" xfId="4664"/>
    <cellStyle name="no dec 5" xfId="4665"/>
    <cellStyle name="no dec 6" xfId="4666"/>
    <cellStyle name="no dec 7" xfId="4667"/>
    <cellStyle name="no dec 8" xfId="4668"/>
    <cellStyle name="no dec 9" xfId="4669"/>
    <cellStyle name="No-definido" xfId="4670"/>
    <cellStyle name="Normal" xfId="0" builtinId="0"/>
    <cellStyle name="Normal - Style1" xfId="4671"/>
    <cellStyle name="Normal - Style1 2" xfId="4672"/>
    <cellStyle name="Normal - Style1 3" xfId="4673"/>
    <cellStyle name="Normal - Style2" xfId="4674"/>
    <cellStyle name="Normal - Style3" xfId="4675"/>
    <cellStyle name="Normal - Style4" xfId="4676"/>
    <cellStyle name="Normal - Style5" xfId="4677"/>
    <cellStyle name="Normal - Style6" xfId="4678"/>
    <cellStyle name="Normal - Style7" xfId="4679"/>
    <cellStyle name="Normal - Style8" xfId="4680"/>
    <cellStyle name="Normal 10" xfId="4681"/>
    <cellStyle name="Normal 10 2" xfId="4682"/>
    <cellStyle name="Normal 10 2 2" xfId="4683"/>
    <cellStyle name="Normal 10 2 2 2" xfId="4684"/>
    <cellStyle name="Normal 10 2 2 2 2" xfId="4685"/>
    <cellStyle name="Normal 10 2 2 2 2 2" xfId="4686"/>
    <cellStyle name="Normal 10 2 2 2 3" xfId="4687"/>
    <cellStyle name="Normal 10 2 2 3" xfId="4688"/>
    <cellStyle name="Normal 10 2 2 3 2" xfId="4689"/>
    <cellStyle name="Normal 10 2 2 4" xfId="4690"/>
    <cellStyle name="Normal 10 2 3" xfId="4691"/>
    <cellStyle name="Normal 10 2 3 2" xfId="4692"/>
    <cellStyle name="Normal 10 2 3 2 2" xfId="4693"/>
    <cellStyle name="Normal 10 2 3 3" xfId="4694"/>
    <cellStyle name="Normal 10 2 4" xfId="4695"/>
    <cellStyle name="Normal 10 2 4 2" xfId="4696"/>
    <cellStyle name="Normal 10 2 5" xfId="4697"/>
    <cellStyle name="Normal 10 2 6" xfId="4698"/>
    <cellStyle name="Normal 10 2 7" xfId="4699"/>
    <cellStyle name="Normal 10 3" xfId="4700"/>
    <cellStyle name="Normal 10 3 2" xfId="4701"/>
    <cellStyle name="Normal 10 3 2 2" xfId="4702"/>
    <cellStyle name="Normal 10 3 2 2 2" xfId="4703"/>
    <cellStyle name="Normal 10 3 2 2 2 2" xfId="4704"/>
    <cellStyle name="Normal 10 3 2 2 3" xfId="4705"/>
    <cellStyle name="Normal 10 3 2 3" xfId="4706"/>
    <cellStyle name="Normal 10 3 2 3 2" xfId="4707"/>
    <cellStyle name="Normal 10 3 2 4" xfId="4708"/>
    <cellStyle name="Normal 10 3 3" xfId="4709"/>
    <cellStyle name="Normal 10 3 3 2" xfId="4710"/>
    <cellStyle name="Normal 10 3 3 2 2" xfId="4711"/>
    <cellStyle name="Normal 10 3 3 3" xfId="4712"/>
    <cellStyle name="Normal 10 3 4" xfId="4713"/>
    <cellStyle name="Normal 10 3 4 2" xfId="4714"/>
    <cellStyle name="Normal 10 3 5" xfId="4715"/>
    <cellStyle name="Normal 10 4" xfId="4716"/>
    <cellStyle name="Normal 10 4 2" xfId="4717"/>
    <cellStyle name="Normal 10 4 2 2" xfId="4718"/>
    <cellStyle name="Normal 10 4 2 2 2" xfId="4719"/>
    <cellStyle name="Normal 10 4 2 3" xfId="4720"/>
    <cellStyle name="Normal 10 4 3" xfId="4721"/>
    <cellStyle name="Normal 10 4 3 2" xfId="4722"/>
    <cellStyle name="Normal 10 4 4" xfId="4723"/>
    <cellStyle name="Normal 10 5" xfId="4724"/>
    <cellStyle name="Normal 10 5 2" xfId="4725"/>
    <cellStyle name="Normal 10 5 2 2" xfId="4726"/>
    <cellStyle name="Normal 10 5 2 2 2" xfId="4727"/>
    <cellStyle name="Normal 10 5 2 3" xfId="4728"/>
    <cellStyle name="Normal 10 5 3" xfId="4729"/>
    <cellStyle name="Normal 10 5 3 2" xfId="4730"/>
    <cellStyle name="Normal 10 5 4" xfId="4731"/>
    <cellStyle name="Normal 10 6" xfId="4732"/>
    <cellStyle name="Normal 10 6 2" xfId="4733"/>
    <cellStyle name="Normal 10 6 2 2" xfId="4734"/>
    <cellStyle name="Normal 10 6 3" xfId="4735"/>
    <cellStyle name="Normal 10 7" xfId="4736"/>
    <cellStyle name="Normal 10 7 2" xfId="4737"/>
    <cellStyle name="Normal 10 8" xfId="4738"/>
    <cellStyle name="Normal 10 9" xfId="4739"/>
    <cellStyle name="Normal 100" xfId="4740"/>
    <cellStyle name="Normal 100 2" xfId="4741"/>
    <cellStyle name="Normal 101" xfId="4742"/>
    <cellStyle name="Normal 101 2" xfId="4743"/>
    <cellStyle name="Normal 102" xfId="4744"/>
    <cellStyle name="Normal 102 2" xfId="4745"/>
    <cellStyle name="Normal 103" xfId="4746"/>
    <cellStyle name="Normal 103 2" xfId="4747"/>
    <cellStyle name="Normal 104" xfId="4748"/>
    <cellStyle name="Normal 104 2" xfId="4749"/>
    <cellStyle name="Normal 105" xfId="4750"/>
    <cellStyle name="Normal 105 2" xfId="4751"/>
    <cellStyle name="Normal 106" xfId="4752"/>
    <cellStyle name="Normal 106 2" xfId="4753"/>
    <cellStyle name="Normal 107" xfId="4754"/>
    <cellStyle name="Normal 107 2" xfId="4755"/>
    <cellStyle name="Normal 108" xfId="4756"/>
    <cellStyle name="Normal 108 2" xfId="4757"/>
    <cellStyle name="Normal 109" xfId="4758"/>
    <cellStyle name="Normal 109 2" xfId="4759"/>
    <cellStyle name="Normal 11" xfId="4760"/>
    <cellStyle name="Normal 11 2" xfId="4761"/>
    <cellStyle name="Normal 11 2 2" xfId="4762"/>
    <cellStyle name="Normal 11 2 2 2" xfId="4763"/>
    <cellStyle name="Normal 11 2 2 2 2" xfId="4764"/>
    <cellStyle name="Normal 11 2 2 2 2 2" xfId="4765"/>
    <cellStyle name="Normal 11 2 2 2 3" xfId="4766"/>
    <cellStyle name="Normal 11 2 2 3" xfId="4767"/>
    <cellStyle name="Normal 11 2 2 3 2" xfId="4768"/>
    <cellStyle name="Normal 11 2 2 4" xfId="4769"/>
    <cellStyle name="Normal 11 2 2 5" xfId="4770"/>
    <cellStyle name="Normal 11 2 3" xfId="4771"/>
    <cellStyle name="Normal 11 2 3 2" xfId="4772"/>
    <cellStyle name="Normal 11 2 3 2 2" xfId="4773"/>
    <cellStyle name="Normal 11 2 3 3" xfId="4774"/>
    <cellStyle name="Normal 11 2 4" xfId="4775"/>
    <cellStyle name="Normal 11 2 4 2" xfId="4776"/>
    <cellStyle name="Normal 11 2 5" xfId="4777"/>
    <cellStyle name="Normal 11 2 6" xfId="4778"/>
    <cellStyle name="Normal 11 3" xfId="4779"/>
    <cellStyle name="Normal 11 3 2" xfId="4780"/>
    <cellStyle name="Normal 11 3 2 2" xfId="4781"/>
    <cellStyle name="Normal 11 3 2 2 2" xfId="4782"/>
    <cellStyle name="Normal 11 3 2 2 2 2" xfId="4783"/>
    <cellStyle name="Normal 11 3 2 2 3" xfId="4784"/>
    <cellStyle name="Normal 11 3 2 3" xfId="4785"/>
    <cellStyle name="Normal 11 3 2 3 2" xfId="4786"/>
    <cellStyle name="Normal 11 3 2 4" xfId="4787"/>
    <cellStyle name="Normal 11 3 3" xfId="4788"/>
    <cellStyle name="Normal 11 3 3 2" xfId="4789"/>
    <cellStyle name="Normal 11 3 3 2 2" xfId="4790"/>
    <cellStyle name="Normal 11 3 3 3" xfId="4791"/>
    <cellStyle name="Normal 11 3 4" xfId="4792"/>
    <cellStyle name="Normal 11 3 4 2" xfId="4793"/>
    <cellStyle name="Normal 11 3 5" xfId="4794"/>
    <cellStyle name="Normal 11 3 6" xfId="4795"/>
    <cellStyle name="Normal 11 4" xfId="4796"/>
    <cellStyle name="Normal 11 4 2" xfId="4797"/>
    <cellStyle name="Normal 11 4 2 2" xfId="4798"/>
    <cellStyle name="Normal 11 4 2 2 2" xfId="4799"/>
    <cellStyle name="Normal 11 4 2 3" xfId="4800"/>
    <cellStyle name="Normal 11 4 3" xfId="4801"/>
    <cellStyle name="Normal 11 4 3 2" xfId="4802"/>
    <cellStyle name="Normal 11 4 4" xfId="4803"/>
    <cellStyle name="Normal 11 5" xfId="4804"/>
    <cellStyle name="Normal 11 5 2" xfId="4805"/>
    <cellStyle name="Normal 11 5 2 2" xfId="4806"/>
    <cellStyle name="Normal 11 5 3" xfId="4807"/>
    <cellStyle name="Normal 11 6" xfId="4808"/>
    <cellStyle name="Normal 11 6 2" xfId="4809"/>
    <cellStyle name="Normal 11 7" xfId="4810"/>
    <cellStyle name="Normal 11 8" xfId="4811"/>
    <cellStyle name="Normal 11 9" xfId="4812"/>
    <cellStyle name="Normal 110" xfId="4813"/>
    <cellStyle name="Normal 110 2" xfId="4814"/>
    <cellStyle name="Normal 111" xfId="4815"/>
    <cellStyle name="Normal 111 2" xfId="4816"/>
    <cellStyle name="Normal 112" xfId="4817"/>
    <cellStyle name="Normal 112 2" xfId="4818"/>
    <cellStyle name="Normal 113" xfId="4819"/>
    <cellStyle name="Normal 113 2" xfId="4820"/>
    <cellStyle name="Normal 114" xfId="4821"/>
    <cellStyle name="Normal 114 2" xfId="4822"/>
    <cellStyle name="Normal 115" xfId="4823"/>
    <cellStyle name="Normal 116" xfId="4824"/>
    <cellStyle name="Normal 116 2" xfId="4825"/>
    <cellStyle name="Normal 117" xfId="4826"/>
    <cellStyle name="Normal 117 2" xfId="4827"/>
    <cellStyle name="Normal 118" xfId="4828"/>
    <cellStyle name="Normal 118 2" xfId="4829"/>
    <cellStyle name="Normal 119" xfId="4830"/>
    <cellStyle name="Normal 119 2" xfId="4831"/>
    <cellStyle name="Normal 12" xfId="4832"/>
    <cellStyle name="Normal 12 2" xfId="4833"/>
    <cellStyle name="Normal 12 2 2" xfId="4834"/>
    <cellStyle name="Normal 12 2 2 2" xfId="4835"/>
    <cellStyle name="Normal 12 2 2 2 2" xfId="4836"/>
    <cellStyle name="Normal 12 2 2 2 2 2" xfId="4837"/>
    <cellStyle name="Normal 12 2 2 2 3" xfId="4838"/>
    <cellStyle name="Normal 12 2 2 3" xfId="4839"/>
    <cellStyle name="Normal 12 2 2 3 2" xfId="4840"/>
    <cellStyle name="Normal 12 2 2 4" xfId="4841"/>
    <cellStyle name="Normal 12 2 3" xfId="4842"/>
    <cellStyle name="Normal 12 2 3 2" xfId="4843"/>
    <cellStyle name="Normal 12 2 3 2 2" xfId="4844"/>
    <cellStyle name="Normal 12 2 3 3" xfId="4845"/>
    <cellStyle name="Normal 12 2 4" xfId="4846"/>
    <cellStyle name="Normal 12 2 4 2" xfId="4847"/>
    <cellStyle name="Normal 12 2 5" xfId="4848"/>
    <cellStyle name="Normal 12 3" xfId="4849"/>
    <cellStyle name="Normal 12 3 2" xfId="4850"/>
    <cellStyle name="Normal 12 3 2 2" xfId="4851"/>
    <cellStyle name="Normal 12 3 2 2 2" xfId="4852"/>
    <cellStyle name="Normal 12 3 2 2 2 2" xfId="4853"/>
    <cellStyle name="Normal 12 3 2 2 3" xfId="4854"/>
    <cellStyle name="Normal 12 3 2 3" xfId="4855"/>
    <cellStyle name="Normal 12 3 2 3 2" xfId="4856"/>
    <cellStyle name="Normal 12 3 2 4" xfId="4857"/>
    <cellStyle name="Normal 12 3 2 5" xfId="4858"/>
    <cellStyle name="Normal 12 3 3" xfId="4859"/>
    <cellStyle name="Normal 12 3 3 2" xfId="4860"/>
    <cellStyle name="Normal 12 3 3 2 2" xfId="4861"/>
    <cellStyle name="Normal 12 3 3 3" xfId="4862"/>
    <cellStyle name="Normal 12 3 4" xfId="4863"/>
    <cellStyle name="Normal 12 3 4 2" xfId="4864"/>
    <cellStyle name="Normal 12 3 5" xfId="4865"/>
    <cellStyle name="Normal 12 4" xfId="4866"/>
    <cellStyle name="Normal 12 4 2" xfId="4867"/>
    <cellStyle name="Normal 12 4 2 2" xfId="4868"/>
    <cellStyle name="Normal 12 4 2 2 2" xfId="4869"/>
    <cellStyle name="Normal 12 4 2 3" xfId="4870"/>
    <cellStyle name="Normal 12 4 3" xfId="4871"/>
    <cellStyle name="Normal 12 4 3 2" xfId="4872"/>
    <cellStyle name="Normal 12 4 4" xfId="4873"/>
    <cellStyle name="Normal 12 5" xfId="4874"/>
    <cellStyle name="Normal 12 5 2" xfId="4875"/>
    <cellStyle name="Normal 12 5 2 2" xfId="4876"/>
    <cellStyle name="Normal 12 5 3" xfId="4877"/>
    <cellStyle name="Normal 12 6" xfId="4878"/>
    <cellStyle name="Normal 12 6 2" xfId="4879"/>
    <cellStyle name="Normal 12 7" xfId="4880"/>
    <cellStyle name="Normal 12 8" xfId="4881"/>
    <cellStyle name="Normal 120" xfId="4882"/>
    <cellStyle name="Normal 120 2" xfId="4883"/>
    <cellStyle name="Normal 121" xfId="4884"/>
    <cellStyle name="Normal 121 2" xfId="4885"/>
    <cellStyle name="Normal 122" xfId="4886"/>
    <cellStyle name="Normal 122 2" xfId="4887"/>
    <cellStyle name="Normal 123" xfId="4888"/>
    <cellStyle name="Normal 123 2" xfId="4889"/>
    <cellStyle name="Normal 124" xfId="4890"/>
    <cellStyle name="Normal 124 2" xfId="4891"/>
    <cellStyle name="Normal 125" xfId="4892"/>
    <cellStyle name="Normal 125 2" xfId="4893"/>
    <cellStyle name="Normal 126" xfId="4894"/>
    <cellStyle name="Normal 126 2" xfId="4895"/>
    <cellStyle name="Normal 127" xfId="4896"/>
    <cellStyle name="Normal 127 2" xfId="4897"/>
    <cellStyle name="Normal 128" xfId="4898"/>
    <cellStyle name="Normal 128 2" xfId="4899"/>
    <cellStyle name="Normal 129" xfId="4900"/>
    <cellStyle name="Normal 129 2" xfId="4901"/>
    <cellStyle name="Normal 13" xfId="4902"/>
    <cellStyle name="Normal 13 2" xfId="4903"/>
    <cellStyle name="Normal 13 2 2" xfId="4904"/>
    <cellStyle name="Normal 13 2 2 2" xfId="4905"/>
    <cellStyle name="Normal 13 2 2 2 2" xfId="4906"/>
    <cellStyle name="Normal 13 2 2 2 2 2" xfId="4907"/>
    <cellStyle name="Normal 13 2 2 2 3" xfId="4908"/>
    <cellStyle name="Normal 13 2 2 2 4" xfId="4909"/>
    <cellStyle name="Normal 13 2 2 2 5" xfId="4910"/>
    <cellStyle name="Normal 13 2 2 3" xfId="4911"/>
    <cellStyle name="Normal 13 2 2 3 2" xfId="4912"/>
    <cellStyle name="Normal 13 2 2 4" xfId="4913"/>
    <cellStyle name="Normal 13 2 3" xfId="4914"/>
    <cellStyle name="Normal 13 2 3 2" xfId="4915"/>
    <cellStyle name="Normal 13 2 3 2 2" xfId="4916"/>
    <cellStyle name="Normal 13 2 3 3" xfId="4917"/>
    <cellStyle name="Normal 13 2 4" xfId="4918"/>
    <cellStyle name="Normal 13 2 4 2" xfId="4919"/>
    <cellStyle name="Normal 13 2 5" xfId="4920"/>
    <cellStyle name="Normal 13 2 6" xfId="4921"/>
    <cellStyle name="Normal 13 2 7" xfId="4922"/>
    <cellStyle name="Normal 13 2 8" xfId="4923"/>
    <cellStyle name="Normal 13 3" xfId="4924"/>
    <cellStyle name="Normal 13 3 2" xfId="4925"/>
    <cellStyle name="Normal 13 3 2 2" xfId="4926"/>
    <cellStyle name="Normal 13 3 2 2 2" xfId="4927"/>
    <cellStyle name="Normal 13 3 2 2 2 2" xfId="4928"/>
    <cellStyle name="Normal 13 3 2 2 3" xfId="4929"/>
    <cellStyle name="Normal 13 3 2 3" xfId="4930"/>
    <cellStyle name="Normal 13 3 2 3 2" xfId="4931"/>
    <cellStyle name="Normal 13 3 2 4" xfId="4932"/>
    <cellStyle name="Normal 13 3 3" xfId="4933"/>
    <cellStyle name="Normal 13 3 3 2" xfId="4934"/>
    <cellStyle name="Normal 13 3 3 2 2" xfId="4935"/>
    <cellStyle name="Normal 13 3 3 3" xfId="4936"/>
    <cellStyle name="Normal 13 3 4" xfId="4937"/>
    <cellStyle name="Normal 13 3 4 2" xfId="4938"/>
    <cellStyle name="Normal 13 3 5" xfId="4939"/>
    <cellStyle name="Normal 13 4" xfId="4940"/>
    <cellStyle name="Normal 13 4 2" xfId="4941"/>
    <cellStyle name="Normal 13 4 2 2" xfId="4942"/>
    <cellStyle name="Normal 13 4 2 2 2" xfId="4943"/>
    <cellStyle name="Normal 13 4 2 3" xfId="4944"/>
    <cellStyle name="Normal 13 4 3" xfId="4945"/>
    <cellStyle name="Normal 13 4 3 2" xfId="4946"/>
    <cellStyle name="Normal 13 4 4" xfId="4947"/>
    <cellStyle name="Normal 13 5" xfId="4948"/>
    <cellStyle name="Normal 13 5 2" xfId="4949"/>
    <cellStyle name="Normal 13 5 2 2" xfId="4950"/>
    <cellStyle name="Normal 13 5 3" xfId="4951"/>
    <cellStyle name="Normal 13 6" xfId="4952"/>
    <cellStyle name="Normal 13 6 2" xfId="4953"/>
    <cellStyle name="Normal 13 7" xfId="4954"/>
    <cellStyle name="Normal 13 8" xfId="4955"/>
    <cellStyle name="Normal 130" xfId="4956"/>
    <cellStyle name="Normal 130 2" xfId="4957"/>
    <cellStyle name="Normal 131" xfId="4958"/>
    <cellStyle name="Normal 131 2" xfId="4959"/>
    <cellStyle name="Normal 132" xfId="4960"/>
    <cellStyle name="Normal 132 2" xfId="4961"/>
    <cellStyle name="Normal 133" xfId="4962"/>
    <cellStyle name="Normal 133 2" xfId="4963"/>
    <cellStyle name="Normal 134" xfId="4964"/>
    <cellStyle name="Normal 134 2" xfId="4965"/>
    <cellStyle name="Normal 135" xfId="4966"/>
    <cellStyle name="Normal 135 2" xfId="4967"/>
    <cellStyle name="Normal 136" xfId="4968"/>
    <cellStyle name="Normal 136 2" xfId="4969"/>
    <cellStyle name="Normal 137" xfId="4970"/>
    <cellStyle name="Normal 137 2" xfId="4971"/>
    <cellStyle name="Normal 138" xfId="4972"/>
    <cellStyle name="Normal 138 2" xfId="4973"/>
    <cellStyle name="Normal 139" xfId="4974"/>
    <cellStyle name="Normal 139 2" xfId="4975"/>
    <cellStyle name="Normal 14" xfId="4976"/>
    <cellStyle name="Normal 14 2" xfId="4977"/>
    <cellStyle name="Normal 14 2 2" xfId="4978"/>
    <cellStyle name="Normal 14 2 2 2" xfId="4979"/>
    <cellStyle name="Normal 14 2 2 2 2" xfId="4980"/>
    <cellStyle name="Normal 14 2 2 2 2 2" xfId="4981"/>
    <cellStyle name="Normal 14 2 2 2 3" xfId="4982"/>
    <cellStyle name="Normal 14 2 2 3" xfId="4983"/>
    <cellStyle name="Normal 14 2 2 3 2" xfId="4984"/>
    <cellStyle name="Normal 14 2 2 4" xfId="4985"/>
    <cellStyle name="Normal 14 2 3" xfId="4986"/>
    <cellStyle name="Normal 14 2 3 2" xfId="4987"/>
    <cellStyle name="Normal 14 2 3 2 2" xfId="4988"/>
    <cellStyle name="Normal 14 2 3 3" xfId="4989"/>
    <cellStyle name="Normal 14 2 4" xfId="4990"/>
    <cellStyle name="Normal 14 2 4 2" xfId="4991"/>
    <cellStyle name="Normal 14 2 5" xfId="4992"/>
    <cellStyle name="Normal 14 3" xfId="4993"/>
    <cellStyle name="Normal 14 3 2" xfId="4994"/>
    <cellStyle name="Normal 14 3 2 2" xfId="4995"/>
    <cellStyle name="Normal 14 3 2 2 2" xfId="4996"/>
    <cellStyle name="Normal 14 3 2 2 2 2" xfId="4997"/>
    <cellStyle name="Normal 14 3 2 2 3" xfId="4998"/>
    <cellStyle name="Normal 14 3 2 3" xfId="4999"/>
    <cellStyle name="Normal 14 3 2 3 2" xfId="5000"/>
    <cellStyle name="Normal 14 3 2 4" xfId="5001"/>
    <cellStyle name="Normal 14 3 3" xfId="5002"/>
    <cellStyle name="Normal 14 3 3 2" xfId="5003"/>
    <cellStyle name="Normal 14 3 3 2 2" xfId="5004"/>
    <cellStyle name="Normal 14 3 3 3" xfId="5005"/>
    <cellStyle name="Normal 14 3 4" xfId="5006"/>
    <cellStyle name="Normal 14 3 4 2" xfId="5007"/>
    <cellStyle name="Normal 14 3 5" xfId="5008"/>
    <cellStyle name="Normal 14 4" xfId="5009"/>
    <cellStyle name="Normal 14 4 2" xfId="5010"/>
    <cellStyle name="Normal 14 4 2 2" xfId="5011"/>
    <cellStyle name="Normal 14 4 2 2 2" xfId="5012"/>
    <cellStyle name="Normal 14 4 2 3" xfId="5013"/>
    <cellStyle name="Normal 14 4 3" xfId="5014"/>
    <cellStyle name="Normal 14 4 3 2" xfId="5015"/>
    <cellStyle name="Normal 14 4 4" xfId="5016"/>
    <cellStyle name="Normal 14 5" xfId="5017"/>
    <cellStyle name="Normal 14 5 2" xfId="5018"/>
    <cellStyle name="Normal 14 5 2 2" xfId="5019"/>
    <cellStyle name="Normal 14 5 3" xfId="5020"/>
    <cellStyle name="Normal 14 6" xfId="5021"/>
    <cellStyle name="Normal 14 6 2" xfId="5022"/>
    <cellStyle name="Normal 14 7" xfId="5023"/>
    <cellStyle name="Normal 14 8" xfId="5024"/>
    <cellStyle name="Normal 140" xfId="5025"/>
    <cellStyle name="Normal 140 2" xfId="5026"/>
    <cellStyle name="Normal 141" xfId="5027"/>
    <cellStyle name="Normal 141 2" xfId="5028"/>
    <cellStyle name="Normal 142" xfId="5029"/>
    <cellStyle name="Normal 142 2" xfId="5030"/>
    <cellStyle name="Normal 143" xfId="5031"/>
    <cellStyle name="Normal 143 2" xfId="5032"/>
    <cellStyle name="Normal 144" xfId="5033"/>
    <cellStyle name="Normal 144 2" xfId="5034"/>
    <cellStyle name="Normal 145" xfId="5035"/>
    <cellStyle name="Normal 145 2" xfId="5036"/>
    <cellStyle name="Normal 146" xfId="5037"/>
    <cellStyle name="Normal 146 2" xfId="5038"/>
    <cellStyle name="Normal 147" xfId="5039"/>
    <cellStyle name="Normal 147 2" xfId="5040"/>
    <cellStyle name="Normal 148" xfId="5041"/>
    <cellStyle name="Normal 148 2" xfId="5042"/>
    <cellStyle name="Normal 149" xfId="5043"/>
    <cellStyle name="Normal 149 2" xfId="5044"/>
    <cellStyle name="Normal 15" xfId="5045"/>
    <cellStyle name="Normal 15 2" xfId="5046"/>
    <cellStyle name="Normal 15 2 2" xfId="5047"/>
    <cellStyle name="Normal 15 2 2 2" xfId="5048"/>
    <cellStyle name="Normal 15 2 2 2 2" xfId="5049"/>
    <cellStyle name="Normal 15 2 2 2 2 2" xfId="5050"/>
    <cellStyle name="Normal 15 2 2 2 3" xfId="5051"/>
    <cellStyle name="Normal 15 2 2 3" xfId="5052"/>
    <cellStyle name="Normal 15 2 2 3 2" xfId="5053"/>
    <cellStyle name="Normal 15 2 2 4" xfId="5054"/>
    <cellStyle name="Normal 15 2 3" xfId="5055"/>
    <cellStyle name="Normal 15 2 3 2" xfId="5056"/>
    <cellStyle name="Normal 15 2 3 2 2" xfId="5057"/>
    <cellStyle name="Normal 15 2 3 3" xfId="5058"/>
    <cellStyle name="Normal 15 2 4" xfId="5059"/>
    <cellStyle name="Normal 15 2 4 2" xfId="5060"/>
    <cellStyle name="Normal 15 2 5" xfId="5061"/>
    <cellStyle name="Normal 15 3" xfId="5062"/>
    <cellStyle name="Normal 15 3 2" xfId="5063"/>
    <cellStyle name="Normal 15 3 2 2" xfId="5064"/>
    <cellStyle name="Normal 15 3 2 2 2" xfId="5065"/>
    <cellStyle name="Normal 15 3 2 2 2 2" xfId="5066"/>
    <cellStyle name="Normal 15 3 2 2 3" xfId="5067"/>
    <cellStyle name="Normal 15 3 2 3" xfId="5068"/>
    <cellStyle name="Normal 15 3 2 3 2" xfId="5069"/>
    <cellStyle name="Normal 15 3 2 4" xfId="5070"/>
    <cellStyle name="Normal 15 3 3" xfId="5071"/>
    <cellStyle name="Normal 15 3 3 2" xfId="5072"/>
    <cellStyle name="Normal 15 3 3 2 2" xfId="5073"/>
    <cellStyle name="Normal 15 3 3 3" xfId="5074"/>
    <cellStyle name="Normal 15 3 4" xfId="5075"/>
    <cellStyle name="Normal 15 3 4 2" xfId="5076"/>
    <cellStyle name="Normal 15 3 5" xfId="5077"/>
    <cellStyle name="Normal 15 4" xfId="5078"/>
    <cellStyle name="Normal 15 4 2" xfId="5079"/>
    <cellStyle name="Normal 15 4 2 2" xfId="5080"/>
    <cellStyle name="Normal 15 4 2 2 2" xfId="5081"/>
    <cellStyle name="Normal 15 4 2 3" xfId="5082"/>
    <cellStyle name="Normal 15 4 3" xfId="5083"/>
    <cellStyle name="Normal 15 4 3 2" xfId="5084"/>
    <cellStyle name="Normal 15 4 4" xfId="5085"/>
    <cellStyle name="Normal 15 5" xfId="5086"/>
    <cellStyle name="Normal 15 5 2" xfId="5087"/>
    <cellStyle name="Normal 15 5 2 2" xfId="5088"/>
    <cellStyle name="Normal 15 5 3" xfId="5089"/>
    <cellStyle name="Normal 15 6" xfId="5090"/>
    <cellStyle name="Normal 15 6 2" xfId="5091"/>
    <cellStyle name="Normal 15 7" xfId="5092"/>
    <cellStyle name="Normal 150" xfId="5093"/>
    <cellStyle name="Normal 150 2" xfId="5094"/>
    <cellStyle name="Normal 151" xfId="5095"/>
    <cellStyle name="Normal 151 2" xfId="5096"/>
    <cellStyle name="Normal 152" xfId="5097"/>
    <cellStyle name="Normal 153" xfId="5098"/>
    <cellStyle name="Normal 154" xfId="5099"/>
    <cellStyle name="Normal 155" xfId="5100"/>
    <cellStyle name="Normal 156" xfId="5101"/>
    <cellStyle name="Normal 157" xfId="5102"/>
    <cellStyle name="Normal 158" xfId="5103"/>
    <cellStyle name="Normal 159" xfId="5104"/>
    <cellStyle name="Normal 16" xfId="5105"/>
    <cellStyle name="Normal 16 2" xfId="5106"/>
    <cellStyle name="Normal 16 2 2" xfId="5107"/>
    <cellStyle name="Normal 16 2 2 2" xfId="5108"/>
    <cellStyle name="Normal 16 2 2 2 2" xfId="5109"/>
    <cellStyle name="Normal 16 2 2 2 2 2" xfId="5110"/>
    <cellStyle name="Normal 16 2 2 2 3" xfId="5111"/>
    <cellStyle name="Normal 16 2 2 3" xfId="5112"/>
    <cellStyle name="Normal 16 2 2 3 2" xfId="5113"/>
    <cellStyle name="Normal 16 2 2 4" xfId="5114"/>
    <cellStyle name="Normal 16 2 3" xfId="5115"/>
    <cellStyle name="Normal 16 2 3 2" xfId="5116"/>
    <cellStyle name="Normal 16 2 3 2 2" xfId="5117"/>
    <cellStyle name="Normal 16 2 3 3" xfId="5118"/>
    <cellStyle name="Normal 16 2 4" xfId="5119"/>
    <cellStyle name="Normal 16 2 4 2" xfId="5120"/>
    <cellStyle name="Normal 16 2 5" xfId="5121"/>
    <cellStyle name="Normal 16 3" xfId="5122"/>
    <cellStyle name="Normal 16 3 2" xfId="5123"/>
    <cellStyle name="Normal 16 3 2 2" xfId="5124"/>
    <cellStyle name="Normal 16 3 2 2 2" xfId="5125"/>
    <cellStyle name="Normal 16 3 2 2 2 2" xfId="5126"/>
    <cellStyle name="Normal 16 3 2 2 3" xfId="5127"/>
    <cellStyle name="Normal 16 3 2 3" xfId="5128"/>
    <cellStyle name="Normal 16 3 2 3 2" xfId="5129"/>
    <cellStyle name="Normal 16 3 2 4" xfId="5130"/>
    <cellStyle name="Normal 16 3 3" xfId="5131"/>
    <cellStyle name="Normal 16 3 3 2" xfId="5132"/>
    <cellStyle name="Normal 16 3 3 2 2" xfId="5133"/>
    <cellStyle name="Normal 16 3 3 3" xfId="5134"/>
    <cellStyle name="Normal 16 3 4" xfId="5135"/>
    <cellStyle name="Normal 16 3 4 2" xfId="5136"/>
    <cellStyle name="Normal 16 3 5" xfId="5137"/>
    <cellStyle name="Normal 16 4" xfId="5138"/>
    <cellStyle name="Normal 16 4 2" xfId="5139"/>
    <cellStyle name="Normal 16 4 2 2" xfId="5140"/>
    <cellStyle name="Normal 16 4 2 2 2" xfId="5141"/>
    <cellStyle name="Normal 16 4 2 3" xfId="5142"/>
    <cellStyle name="Normal 16 4 3" xfId="5143"/>
    <cellStyle name="Normal 16 4 3 2" xfId="5144"/>
    <cellStyle name="Normal 16 4 4" xfId="5145"/>
    <cellStyle name="Normal 16 5" xfId="5146"/>
    <cellStyle name="Normal 16 5 2" xfId="5147"/>
    <cellStyle name="Normal 16 5 2 2" xfId="5148"/>
    <cellStyle name="Normal 16 5 3" xfId="5149"/>
    <cellStyle name="Normal 16 6" xfId="5150"/>
    <cellStyle name="Normal 16 6 2" xfId="5151"/>
    <cellStyle name="Normal 16 7" xfId="5152"/>
    <cellStyle name="Normal 160" xfId="5153"/>
    <cellStyle name="Normal 161" xfId="5154"/>
    <cellStyle name="Normal 162" xfId="5155"/>
    <cellStyle name="Normal 163" xfId="5156"/>
    <cellStyle name="Normal 164" xfId="5157"/>
    <cellStyle name="Normal 165" xfId="5158"/>
    <cellStyle name="Normal 166" xfId="5159"/>
    <cellStyle name="Normal 167" xfId="5160"/>
    <cellStyle name="Normal 168" xfId="5161"/>
    <cellStyle name="Normal 169" xfId="5162"/>
    <cellStyle name="Normal 17" xfId="5163"/>
    <cellStyle name="Normal 17 2" xfId="5164"/>
    <cellStyle name="Normal 17 2 2" xfId="5165"/>
    <cellStyle name="Normal 17 2 2 2" xfId="5166"/>
    <cellStyle name="Normal 17 2 2 2 2" xfId="5167"/>
    <cellStyle name="Normal 17 2 2 2 2 2" xfId="5168"/>
    <cellStyle name="Normal 17 2 2 2 3" xfId="5169"/>
    <cellStyle name="Normal 17 2 2 3" xfId="5170"/>
    <cellStyle name="Normal 17 2 2 3 2" xfId="5171"/>
    <cellStyle name="Normal 17 2 2 4" xfId="5172"/>
    <cellStyle name="Normal 17 2 3" xfId="5173"/>
    <cellStyle name="Normal 17 2 3 2" xfId="5174"/>
    <cellStyle name="Normal 17 2 3 2 2" xfId="5175"/>
    <cellStyle name="Normal 17 2 3 3" xfId="5176"/>
    <cellStyle name="Normal 17 2 4" xfId="5177"/>
    <cellStyle name="Normal 17 2 4 2" xfId="5178"/>
    <cellStyle name="Normal 17 2 5" xfId="5179"/>
    <cellStyle name="Normal 17 3" xfId="5180"/>
    <cellStyle name="Normal 17 3 2" xfId="5181"/>
    <cellStyle name="Normal 17 3 2 2" xfId="5182"/>
    <cellStyle name="Normal 17 3 2 2 2" xfId="5183"/>
    <cellStyle name="Normal 17 3 2 2 2 2" xfId="5184"/>
    <cellStyle name="Normal 17 3 2 2 3" xfId="5185"/>
    <cellStyle name="Normal 17 3 2 3" xfId="5186"/>
    <cellStyle name="Normal 17 3 2 3 2" xfId="5187"/>
    <cellStyle name="Normal 17 3 2 4" xfId="5188"/>
    <cellStyle name="Normal 17 3 3" xfId="5189"/>
    <cellStyle name="Normal 17 3 3 2" xfId="5190"/>
    <cellStyle name="Normal 17 3 3 2 2" xfId="5191"/>
    <cellStyle name="Normal 17 3 3 3" xfId="5192"/>
    <cellStyle name="Normal 17 3 4" xfId="5193"/>
    <cellStyle name="Normal 17 3 4 2" xfId="5194"/>
    <cellStyle name="Normal 17 3 5" xfId="5195"/>
    <cellStyle name="Normal 17 4" xfId="5196"/>
    <cellStyle name="Normal 17 4 2" xfId="5197"/>
    <cellStyle name="Normal 17 4 2 2" xfId="5198"/>
    <cellStyle name="Normal 17 4 2 2 2" xfId="5199"/>
    <cellStyle name="Normal 17 4 2 3" xfId="5200"/>
    <cellStyle name="Normal 17 4 3" xfId="5201"/>
    <cellStyle name="Normal 17 4 3 2" xfId="5202"/>
    <cellStyle name="Normal 17 4 4" xfId="5203"/>
    <cellStyle name="Normal 17 5" xfId="5204"/>
    <cellStyle name="Normal 17 5 2" xfId="5205"/>
    <cellStyle name="Normal 17 5 2 2" xfId="5206"/>
    <cellStyle name="Normal 17 5 3" xfId="5207"/>
    <cellStyle name="Normal 17 6" xfId="5208"/>
    <cellStyle name="Normal 17 6 2" xfId="5209"/>
    <cellStyle name="Normal 17 7" xfId="5210"/>
    <cellStyle name="Normal 170" xfId="5211"/>
    <cellStyle name="Normal 171" xfId="5212"/>
    <cellStyle name="Normal 172" xfId="5213"/>
    <cellStyle name="Normal 173" xfId="5214"/>
    <cellStyle name="Normal 174" xfId="5215"/>
    <cellStyle name="Normal 175" xfId="5216"/>
    <cellStyle name="Normal 176" xfId="5217"/>
    <cellStyle name="Normal 177" xfId="5218"/>
    <cellStyle name="Normal 178" xfId="5219"/>
    <cellStyle name="Normal 179" xfId="5220"/>
    <cellStyle name="Normal 18" xfId="5221"/>
    <cellStyle name="Normal 18 2" xfId="5222"/>
    <cellStyle name="Normal 18 2 2" xfId="5223"/>
    <cellStyle name="Normal 18 2 2 2" xfId="5224"/>
    <cellStyle name="Normal 18 2 2 2 2" xfId="5225"/>
    <cellStyle name="Normal 18 2 2 2 2 2" xfId="5226"/>
    <cellStyle name="Normal 18 2 2 2 3" xfId="5227"/>
    <cellStyle name="Normal 18 2 2 3" xfId="5228"/>
    <cellStyle name="Normal 18 2 2 3 2" xfId="5229"/>
    <cellStyle name="Normal 18 2 2 4" xfId="5230"/>
    <cellStyle name="Normal 18 2 3" xfId="5231"/>
    <cellStyle name="Normal 18 2 3 2" xfId="5232"/>
    <cellStyle name="Normal 18 2 3 2 2" xfId="5233"/>
    <cellStyle name="Normal 18 2 3 3" xfId="5234"/>
    <cellStyle name="Normal 18 2 4" xfId="5235"/>
    <cellStyle name="Normal 18 2 4 2" xfId="5236"/>
    <cellStyle name="Normal 18 2 5" xfId="5237"/>
    <cellStyle name="Normal 18 3" xfId="5238"/>
    <cellStyle name="Normal 18 3 2" xfId="5239"/>
    <cellStyle name="Normal 18 3 2 2" xfId="5240"/>
    <cellStyle name="Normal 18 3 2 2 2" xfId="5241"/>
    <cellStyle name="Normal 18 3 2 2 2 2" xfId="5242"/>
    <cellStyle name="Normal 18 3 2 2 3" xfId="5243"/>
    <cellStyle name="Normal 18 3 2 3" xfId="5244"/>
    <cellStyle name="Normal 18 3 2 3 2" xfId="5245"/>
    <cellStyle name="Normal 18 3 2 4" xfId="5246"/>
    <cellStyle name="Normal 18 3 3" xfId="5247"/>
    <cellStyle name="Normal 18 3 3 2" xfId="5248"/>
    <cellStyle name="Normal 18 3 3 2 2" xfId="5249"/>
    <cellStyle name="Normal 18 3 3 3" xfId="5250"/>
    <cellStyle name="Normal 18 3 4" xfId="5251"/>
    <cellStyle name="Normal 18 3 4 2" xfId="5252"/>
    <cellStyle name="Normal 18 3 5" xfId="5253"/>
    <cellStyle name="Normal 18 4" xfId="5254"/>
    <cellStyle name="Normal 18 4 2" xfId="5255"/>
    <cellStyle name="Normal 18 4 2 2" xfId="5256"/>
    <cellStyle name="Normal 18 4 2 2 2" xfId="5257"/>
    <cellStyle name="Normal 18 4 2 3" xfId="5258"/>
    <cellStyle name="Normal 18 4 3" xfId="5259"/>
    <cellStyle name="Normal 18 4 3 2" xfId="5260"/>
    <cellStyle name="Normal 18 4 4" xfId="5261"/>
    <cellStyle name="Normal 18 5" xfId="5262"/>
    <cellStyle name="Normal 18 5 2" xfId="5263"/>
    <cellStyle name="Normal 18 5 2 2" xfId="5264"/>
    <cellStyle name="Normal 18 5 3" xfId="5265"/>
    <cellStyle name="Normal 18 6" xfId="5266"/>
    <cellStyle name="Normal 18 6 2" xfId="5267"/>
    <cellStyle name="Normal 18 7" xfId="5268"/>
    <cellStyle name="Normal 180" xfId="5269"/>
    <cellStyle name="Normal 181" xfId="5270"/>
    <cellStyle name="Normal 182" xfId="5271"/>
    <cellStyle name="Normal 183" xfId="5272"/>
    <cellStyle name="Normal 184" xfId="5273"/>
    <cellStyle name="Normal 185" xfId="5274"/>
    <cellStyle name="Normal 186" xfId="5275"/>
    <cellStyle name="Normal 187" xfId="5276"/>
    <cellStyle name="Normal 188" xfId="5277"/>
    <cellStyle name="Normal 189" xfId="5278"/>
    <cellStyle name="Normal 19" xfId="5279"/>
    <cellStyle name="Normal 19 2" xfId="5280"/>
    <cellStyle name="Normal 19 2 2" xfId="5281"/>
    <cellStyle name="Normal 19 2 2 2" xfId="5282"/>
    <cellStyle name="Normal 19 2 2 2 2" xfId="5283"/>
    <cellStyle name="Normal 19 2 2 2 2 2" xfId="5284"/>
    <cellStyle name="Normal 19 2 2 2 2 2 2" xfId="5285"/>
    <cellStyle name="Normal 19 2 2 2 2 2 2 2" xfId="5286"/>
    <cellStyle name="Normal 19 2 2 2 2 2 2 2 2" xfId="5287"/>
    <cellStyle name="Normal 19 2 2 2 2 2 2 2 2 2" xfId="5288"/>
    <cellStyle name="Normal 19 2 2 2 2 2 2 2 3" xfId="5289"/>
    <cellStyle name="Normal 19 2 2 2 2 2 2 3" xfId="5290"/>
    <cellStyle name="Normal 19 2 2 2 2 2 2 3 2" xfId="5291"/>
    <cellStyle name="Normal 19 2 2 2 2 2 2 4" xfId="5292"/>
    <cellStyle name="Normal 19 2 2 2 2 2 3" xfId="5293"/>
    <cellStyle name="Normal 19 2 2 2 2 2 3 2" xfId="5294"/>
    <cellStyle name="Normal 19 2 2 2 2 2 3 2 2" xfId="5295"/>
    <cellStyle name="Normal 19 2 2 2 2 2 3 3" xfId="5296"/>
    <cellStyle name="Normal 19 2 2 2 2 2 4" xfId="5297"/>
    <cellStyle name="Normal 19 2 2 2 2 2 4 2" xfId="5298"/>
    <cellStyle name="Normal 19 2 2 2 2 2 5" xfId="5299"/>
    <cellStyle name="Normal 19 2 2 2 2 3" xfId="5300"/>
    <cellStyle name="Normal 19 2 2 2 2 3 2" xfId="5301"/>
    <cellStyle name="Normal 19 2 2 2 2 3 2 2" xfId="5302"/>
    <cellStyle name="Normal 19 2 2 2 2 3 2 2 2" xfId="5303"/>
    <cellStyle name="Normal 19 2 2 2 2 3 2 3" xfId="5304"/>
    <cellStyle name="Normal 19 2 2 2 2 3 3" xfId="5305"/>
    <cellStyle name="Normal 19 2 2 2 2 3 3 2" xfId="5306"/>
    <cellStyle name="Normal 19 2 2 2 2 3 4" xfId="5307"/>
    <cellStyle name="Normal 19 2 2 2 2 4" xfId="5308"/>
    <cellStyle name="Normal 19 2 2 2 2 4 2" xfId="5309"/>
    <cellStyle name="Normal 19 2 2 2 2 4 2 2" xfId="5310"/>
    <cellStyle name="Normal 19 2 2 2 2 4 3" xfId="5311"/>
    <cellStyle name="Normal 19 2 2 2 2 5" xfId="5312"/>
    <cellStyle name="Normal 19 2 2 2 2 5 2" xfId="5313"/>
    <cellStyle name="Normal 19 2 2 2 2 6" xfId="5314"/>
    <cellStyle name="Normal 19 2 2 2 3" xfId="5315"/>
    <cellStyle name="Normal 19 2 2 2 3 2" xfId="5316"/>
    <cellStyle name="Normal 19 2 2 2 3 2 2" xfId="5317"/>
    <cellStyle name="Normal 19 2 2 2 3 2 2 2" xfId="5318"/>
    <cellStyle name="Normal 19 2 2 2 3 2 3" xfId="5319"/>
    <cellStyle name="Normal 19 2 2 2 3 3" xfId="5320"/>
    <cellStyle name="Normal 19 2 2 2 3 3 2" xfId="5321"/>
    <cellStyle name="Normal 19 2 2 2 3 4" xfId="5322"/>
    <cellStyle name="Normal 19 2 2 2 4" xfId="5323"/>
    <cellStyle name="Normal 19 2 2 2 4 2" xfId="5324"/>
    <cellStyle name="Normal 19 2 2 2 4 2 2" xfId="5325"/>
    <cellStyle name="Normal 19 2 2 2 4 3" xfId="5326"/>
    <cellStyle name="Normal 19 2 2 2 5" xfId="5327"/>
    <cellStyle name="Normal 19 2 2 2 5 2" xfId="5328"/>
    <cellStyle name="Normal 19 2 2 2 6" xfId="5329"/>
    <cellStyle name="Normal 19 2 2 3" xfId="5330"/>
    <cellStyle name="Normal 19 2 2 3 2" xfId="5331"/>
    <cellStyle name="Normal 19 2 2 3 2 2" xfId="5332"/>
    <cellStyle name="Normal 19 2 2 3 2 2 2" xfId="5333"/>
    <cellStyle name="Normal 19 2 2 3 2 2 2 2" xfId="5334"/>
    <cellStyle name="Normal 19 2 2 3 2 2 3" xfId="5335"/>
    <cellStyle name="Normal 19 2 2 3 2 3" xfId="5336"/>
    <cellStyle name="Normal 19 2 2 3 2 3 2" xfId="5337"/>
    <cellStyle name="Normal 19 2 2 3 2 4" xfId="5338"/>
    <cellStyle name="Normal 19 2 2 3 3" xfId="5339"/>
    <cellStyle name="Normal 19 2 2 3 3 2" xfId="5340"/>
    <cellStyle name="Normal 19 2 2 3 3 2 2" xfId="5341"/>
    <cellStyle name="Normal 19 2 2 3 3 3" xfId="5342"/>
    <cellStyle name="Normal 19 2 2 3 4" xfId="5343"/>
    <cellStyle name="Normal 19 2 2 3 4 2" xfId="5344"/>
    <cellStyle name="Normal 19 2 2 3 5" xfId="5345"/>
    <cellStyle name="Normal 19 2 2 4" xfId="5346"/>
    <cellStyle name="Normal 19 2 2 4 2" xfId="5347"/>
    <cellStyle name="Normal 19 2 2 4 2 2" xfId="5348"/>
    <cellStyle name="Normal 19 2 2 4 2 2 2" xfId="5349"/>
    <cellStyle name="Normal 19 2 2 4 2 3" xfId="5350"/>
    <cellStyle name="Normal 19 2 2 4 3" xfId="5351"/>
    <cellStyle name="Normal 19 2 2 4 3 2" xfId="5352"/>
    <cellStyle name="Normal 19 2 2 4 4" xfId="5353"/>
    <cellStyle name="Normal 19 2 2 5" xfId="5354"/>
    <cellStyle name="Normal 19 2 2 5 2" xfId="5355"/>
    <cellStyle name="Normal 19 2 2 5 2 2" xfId="5356"/>
    <cellStyle name="Normal 19 2 2 5 3" xfId="5357"/>
    <cellStyle name="Normal 19 2 2 6" xfId="5358"/>
    <cellStyle name="Normal 19 2 2 6 2" xfId="5359"/>
    <cellStyle name="Normal 19 2 2 7" xfId="5360"/>
    <cellStyle name="Normal 19 2 3" xfId="5361"/>
    <cellStyle name="Normal 19 2 3 2" xfId="5362"/>
    <cellStyle name="Normal 19 2 3 2 2" xfId="5363"/>
    <cellStyle name="Normal 19 2 3 2 2 2" xfId="5364"/>
    <cellStyle name="Normal 19 2 3 2 2 2 2" xfId="5365"/>
    <cellStyle name="Normal 19 2 3 2 2 3" xfId="5366"/>
    <cellStyle name="Normal 19 2 3 2 3" xfId="5367"/>
    <cellStyle name="Normal 19 2 3 2 3 2" xfId="5368"/>
    <cellStyle name="Normal 19 2 3 2 4" xfId="5369"/>
    <cellStyle name="Normal 19 2 3 3" xfId="5370"/>
    <cellStyle name="Normal 19 2 3 3 2" xfId="5371"/>
    <cellStyle name="Normal 19 2 3 3 2 2" xfId="5372"/>
    <cellStyle name="Normal 19 2 3 3 3" xfId="5373"/>
    <cellStyle name="Normal 19 2 3 4" xfId="5374"/>
    <cellStyle name="Normal 19 2 3 4 2" xfId="5375"/>
    <cellStyle name="Normal 19 2 3 5" xfId="5376"/>
    <cellStyle name="Normal 19 2 4" xfId="5377"/>
    <cellStyle name="Normal 19 2 4 2" xfId="5378"/>
    <cellStyle name="Normal 19 2 4 2 2" xfId="5379"/>
    <cellStyle name="Normal 19 2 4 2 2 2" xfId="5380"/>
    <cellStyle name="Normal 19 2 4 2 3" xfId="5381"/>
    <cellStyle name="Normal 19 2 4 3" xfId="5382"/>
    <cellStyle name="Normal 19 2 4 3 2" xfId="5383"/>
    <cellStyle name="Normal 19 2 4 4" xfId="5384"/>
    <cellStyle name="Normal 19 2 5" xfId="5385"/>
    <cellStyle name="Normal 19 2 5 2" xfId="5386"/>
    <cellStyle name="Normal 19 2 5 2 2" xfId="5387"/>
    <cellStyle name="Normal 19 2 5 3" xfId="5388"/>
    <cellStyle name="Normal 19 2 6" xfId="5389"/>
    <cellStyle name="Normal 19 2 6 2" xfId="5390"/>
    <cellStyle name="Normal 19 2 7" xfId="5391"/>
    <cellStyle name="Normal 19 3" xfId="5392"/>
    <cellStyle name="Normal 19 3 2" xfId="5393"/>
    <cellStyle name="Normal 19 3 2 2" xfId="5394"/>
    <cellStyle name="Normal 19 3 2 2 2" xfId="5395"/>
    <cellStyle name="Normal 19 3 2 2 2 2" xfId="5396"/>
    <cellStyle name="Normal 19 3 2 2 3" xfId="5397"/>
    <cellStyle name="Normal 19 3 2 3" xfId="5398"/>
    <cellStyle name="Normal 19 3 2 3 2" xfId="5399"/>
    <cellStyle name="Normal 19 3 2 4" xfId="5400"/>
    <cellStyle name="Normal 19 3 3" xfId="5401"/>
    <cellStyle name="Normal 19 3 3 2" xfId="5402"/>
    <cellStyle name="Normal 19 3 3 2 2" xfId="5403"/>
    <cellStyle name="Normal 19 3 3 3" xfId="5404"/>
    <cellStyle name="Normal 19 3 4" xfId="5405"/>
    <cellStyle name="Normal 19 3 4 2" xfId="5406"/>
    <cellStyle name="Normal 19 3 5" xfId="5407"/>
    <cellStyle name="Normal 19 4" xfId="5408"/>
    <cellStyle name="Normal 19 4 2" xfId="5409"/>
    <cellStyle name="Normal 19 4 2 2" xfId="5410"/>
    <cellStyle name="Normal 19 4 2 2 2" xfId="5411"/>
    <cellStyle name="Normal 19 4 2 2 2 2" xfId="5412"/>
    <cellStyle name="Normal 19 4 2 2 3" xfId="5413"/>
    <cellStyle name="Normal 19 4 2 3" xfId="5414"/>
    <cellStyle name="Normal 19 4 2 3 2" xfId="5415"/>
    <cellStyle name="Normal 19 4 2 4" xfId="5416"/>
    <cellStyle name="Normal 19 4 3" xfId="5417"/>
    <cellStyle name="Normal 19 4 3 2" xfId="5418"/>
    <cellStyle name="Normal 19 4 3 2 2" xfId="5419"/>
    <cellStyle name="Normal 19 4 3 3" xfId="5420"/>
    <cellStyle name="Normal 19 4 4" xfId="5421"/>
    <cellStyle name="Normal 19 4 4 2" xfId="5422"/>
    <cellStyle name="Normal 19 4 5" xfId="5423"/>
    <cellStyle name="Normal 19 5" xfId="5424"/>
    <cellStyle name="Normal 19 5 2" xfId="5425"/>
    <cellStyle name="Normal 19 5 2 2" xfId="5426"/>
    <cellStyle name="Normal 19 5 2 2 2" xfId="5427"/>
    <cellStyle name="Normal 19 5 2 3" xfId="5428"/>
    <cellStyle name="Normal 19 5 3" xfId="5429"/>
    <cellStyle name="Normal 19 5 3 2" xfId="5430"/>
    <cellStyle name="Normal 19 5 4" xfId="5431"/>
    <cellStyle name="Normal 19 6" xfId="5432"/>
    <cellStyle name="Normal 19 6 2" xfId="5433"/>
    <cellStyle name="Normal 19 6 2 2" xfId="5434"/>
    <cellStyle name="Normal 19 6 3" xfId="5435"/>
    <cellStyle name="Normal 19 7" xfId="5436"/>
    <cellStyle name="Normal 19 7 2" xfId="5437"/>
    <cellStyle name="Normal 19 8" xfId="5438"/>
    <cellStyle name="Normal 19 9" xfId="5439"/>
    <cellStyle name="Normal 190" xfId="5440"/>
    <cellStyle name="Normal 191" xfId="5441"/>
    <cellStyle name="Normal 192" xfId="5442"/>
    <cellStyle name="Normal 193" xfId="5443"/>
    <cellStyle name="Normal 194" xfId="5444"/>
    <cellStyle name="Normal 195" xfId="5445"/>
    <cellStyle name="Normal 196" xfId="5446"/>
    <cellStyle name="Normal 197" xfId="5447"/>
    <cellStyle name="Normal 198" xfId="5448"/>
    <cellStyle name="Normal 199" xfId="5449"/>
    <cellStyle name="Normal 2" xfId="2"/>
    <cellStyle name="Normal 2 10" xfId="5450"/>
    <cellStyle name="Normal 2 10 2" xfId="5451"/>
    <cellStyle name="Normal 2 10 3" xfId="5452"/>
    <cellStyle name="Normal 2 11" xfId="5453"/>
    <cellStyle name="Normal 2 11 2" xfId="5454"/>
    <cellStyle name="Normal 2 11 3" xfId="5455"/>
    <cellStyle name="Normal 2 12" xfId="5456"/>
    <cellStyle name="Normal 2 12 2" xfId="5457"/>
    <cellStyle name="Normal 2 12 3" xfId="5458"/>
    <cellStyle name="Normal 2 13" xfId="5459"/>
    <cellStyle name="Normal 2 13 2" xfId="5460"/>
    <cellStyle name="Normal 2 13 3" xfId="5461"/>
    <cellStyle name="Normal 2 14" xfId="5462"/>
    <cellStyle name="Normal 2 14 2" xfId="5463"/>
    <cellStyle name="Normal 2 14 3" xfId="5464"/>
    <cellStyle name="Normal 2 15" xfId="5465"/>
    <cellStyle name="Normal 2 15 2" xfId="5466"/>
    <cellStyle name="Normal 2 15 3" xfId="5467"/>
    <cellStyle name="Normal 2 16" xfId="5468"/>
    <cellStyle name="Normal 2 17" xfId="5469"/>
    <cellStyle name="Normal 2 18" xfId="5470"/>
    <cellStyle name="Normal 2 19" xfId="5471"/>
    <cellStyle name="Normal 2 19 2" xfId="5472"/>
    <cellStyle name="Normal 2 19 2 2" xfId="5473"/>
    <cellStyle name="Normal 2 19 2 2 2" xfId="5474"/>
    <cellStyle name="Normal 2 19 2 2 2 2" xfId="5475"/>
    <cellStyle name="Normal 2 19 2 2 3" xfId="5476"/>
    <cellStyle name="Normal 2 19 2 3" xfId="5477"/>
    <cellStyle name="Normal 2 19 2 3 2" xfId="5478"/>
    <cellStyle name="Normal 2 19 2 4" xfId="5479"/>
    <cellStyle name="Normal 2 19 3" xfId="5480"/>
    <cellStyle name="Normal 2 19 3 2" xfId="5481"/>
    <cellStyle name="Normal 2 19 3 2 2" xfId="5482"/>
    <cellStyle name="Normal 2 19 3 3" xfId="5483"/>
    <cellStyle name="Normal 2 19 4" xfId="5484"/>
    <cellStyle name="Normal 2 19 4 2" xfId="5485"/>
    <cellStyle name="Normal 2 19 5" xfId="5486"/>
    <cellStyle name="Normal 2 2" xfId="3"/>
    <cellStyle name="Normal 2 2 2" xfId="5487"/>
    <cellStyle name="Normal 2 2 2 2" xfId="5488"/>
    <cellStyle name="Normal 2 2 2 2 2" xfId="5489"/>
    <cellStyle name="Normal 2 2 2 2 3" xfId="5490"/>
    <cellStyle name="Normal 2 2 2 3" xfId="5491"/>
    <cellStyle name="Normal 2 2 2 4" xfId="5492"/>
    <cellStyle name="Normal 2 2 2 5" xfId="5493"/>
    <cellStyle name="Normal 2 2 3" xfId="5494"/>
    <cellStyle name="Normal 2 2 3 2" xfId="5495"/>
    <cellStyle name="Normal 2 2 4" xfId="5496"/>
    <cellStyle name="Normal 2 2 4 2" xfId="5497"/>
    <cellStyle name="Normal 2 2 5" xfId="5498"/>
    <cellStyle name="Normal 2 2 5 2" xfId="5499"/>
    <cellStyle name="Normal 2 2 6" xfId="5500"/>
    <cellStyle name="Normal 2 2_Income Summary" xfId="5501"/>
    <cellStyle name="Normal 2 20" xfId="5502"/>
    <cellStyle name="Normal 2 20 2" xfId="5503"/>
    <cellStyle name="Normal 2 21" xfId="5504"/>
    <cellStyle name="Normal 2 22" xfId="5505"/>
    <cellStyle name="Normal 2 23" xfId="5506"/>
    <cellStyle name="Normal 2 24" xfId="5507"/>
    <cellStyle name="Normal 2 25" xfId="5508"/>
    <cellStyle name="Normal 2 26" xfId="5509"/>
    <cellStyle name="Normal 2 27" xfId="5510"/>
    <cellStyle name="Normal 2 28" xfId="5511"/>
    <cellStyle name="Normal 2 29" xfId="5512"/>
    <cellStyle name="Normal 2 3" xfId="5513"/>
    <cellStyle name="Normal 2 3 2" xfId="5514"/>
    <cellStyle name="Normal 2 3 2 2" xfId="5515"/>
    <cellStyle name="Normal 2 3 3" xfId="5516"/>
    <cellStyle name="Normal 2 3 3 2" xfId="5517"/>
    <cellStyle name="Normal 2 3 4" xfId="5518"/>
    <cellStyle name="Normal 2 3 4 2" xfId="5519"/>
    <cellStyle name="Normal 2 30" xfId="5520"/>
    <cellStyle name="Normal 2 31" xfId="5521"/>
    <cellStyle name="Normal 2 32" xfId="5522"/>
    <cellStyle name="Normal 2 33" xfId="5523"/>
    <cellStyle name="Normal 2 34" xfId="5524"/>
    <cellStyle name="Normal 2 35" xfId="5525"/>
    <cellStyle name="Normal 2 36" xfId="5526"/>
    <cellStyle name="Normal 2 37" xfId="5527"/>
    <cellStyle name="Normal 2 38" xfId="5528"/>
    <cellStyle name="Normal 2 39" xfId="5529"/>
    <cellStyle name="Normal 2 4" xfId="5530"/>
    <cellStyle name="Normal 2 4 2" xfId="5531"/>
    <cellStyle name="Normal 2 4 2 2" xfId="5532"/>
    <cellStyle name="Normal 2 4 3" xfId="5533"/>
    <cellStyle name="Normal 2 4 3 2" xfId="5534"/>
    <cellStyle name="Normal 2 4 4" xfId="5535"/>
    <cellStyle name="Normal 2 4 5" xfId="5536"/>
    <cellStyle name="Normal 2 40" xfId="5537"/>
    <cellStyle name="Normal 2 41" xfId="5538"/>
    <cellStyle name="Normal 2 42" xfId="5539"/>
    <cellStyle name="Normal 2 43" xfId="5540"/>
    <cellStyle name="Normal 2 44" xfId="5541"/>
    <cellStyle name="Normal 2 45" xfId="5542"/>
    <cellStyle name="Normal 2 5" xfId="5543"/>
    <cellStyle name="Normal 2 5 2" xfId="5544"/>
    <cellStyle name="Normal 2 5 3" xfId="5545"/>
    <cellStyle name="Normal 2 6" xfId="5546"/>
    <cellStyle name="Normal 2 6 2" xfId="5547"/>
    <cellStyle name="Normal 2 6 3" xfId="5548"/>
    <cellStyle name="Normal 2 6 4" xfId="5549"/>
    <cellStyle name="Normal 2 7" xfId="5550"/>
    <cellStyle name="Normal 2 7 2" xfId="5551"/>
    <cellStyle name="Normal 2 7 3" xfId="5552"/>
    <cellStyle name="Normal 2 7 4" xfId="5553"/>
    <cellStyle name="Normal 2 8" xfId="5554"/>
    <cellStyle name="Normal 2 8 2" xfId="5555"/>
    <cellStyle name="Normal 2 8 3" xfId="5556"/>
    <cellStyle name="Normal 2 8 4" xfId="5557"/>
    <cellStyle name="Normal 2 9" xfId="5558"/>
    <cellStyle name="Normal 2 9 2" xfId="5559"/>
    <cellStyle name="Normal 2 9 3" xfId="5560"/>
    <cellStyle name="Normal 2_FX Presentation Data" xfId="5561"/>
    <cellStyle name="Normal 20" xfId="5562"/>
    <cellStyle name="Normal 20 2" xfId="5563"/>
    <cellStyle name="Normal 20 2 2" xfId="5564"/>
    <cellStyle name="Normal 20 2 3" xfId="5565"/>
    <cellStyle name="Normal 20 3" xfId="5566"/>
    <cellStyle name="Normal 20 3 2" xfId="5567"/>
    <cellStyle name="Normal 20 3 2 2" xfId="5568"/>
    <cellStyle name="Normal 20 3 2 2 2" xfId="5569"/>
    <cellStyle name="Normal 20 3 2 2 2 2" xfId="5570"/>
    <cellStyle name="Normal 20 3 2 2 3" xfId="5571"/>
    <cellStyle name="Normal 20 3 2 3" xfId="5572"/>
    <cellStyle name="Normal 20 3 2 3 2" xfId="5573"/>
    <cellStyle name="Normal 20 3 2 4" xfId="5574"/>
    <cellStyle name="Normal 20 3 3" xfId="5575"/>
    <cellStyle name="Normal 20 3 3 2" xfId="5576"/>
    <cellStyle name="Normal 20 3 3 2 2" xfId="5577"/>
    <cellStyle name="Normal 20 3 3 3" xfId="5578"/>
    <cellStyle name="Normal 20 3 4" xfId="5579"/>
    <cellStyle name="Normal 20 3 4 2" xfId="5580"/>
    <cellStyle name="Normal 20 3 5" xfId="5581"/>
    <cellStyle name="Normal 20 4" xfId="5582"/>
    <cellStyle name="Normal 20 4 2" xfId="5583"/>
    <cellStyle name="Normal 20 4 2 2" xfId="5584"/>
    <cellStyle name="Normal 20 4 2 2 2" xfId="5585"/>
    <cellStyle name="Normal 20 4 2 2 2 2" xfId="5586"/>
    <cellStyle name="Normal 20 4 2 2 3" xfId="5587"/>
    <cellStyle name="Normal 20 4 2 3" xfId="5588"/>
    <cellStyle name="Normal 20 4 2 3 2" xfId="5589"/>
    <cellStyle name="Normal 20 4 2 4" xfId="5590"/>
    <cellStyle name="Normal 20 4 3" xfId="5591"/>
    <cellStyle name="Normal 20 4 3 2" xfId="5592"/>
    <cellStyle name="Normal 20 4 3 2 2" xfId="5593"/>
    <cellStyle name="Normal 20 4 3 3" xfId="5594"/>
    <cellStyle name="Normal 20 4 4" xfId="5595"/>
    <cellStyle name="Normal 20 4 4 2" xfId="5596"/>
    <cellStyle name="Normal 20 4 5" xfId="5597"/>
    <cellStyle name="Normal 20 5" xfId="5598"/>
    <cellStyle name="Normal 20 5 2" xfId="5599"/>
    <cellStyle name="Normal 20 5 2 2" xfId="5600"/>
    <cellStyle name="Normal 20 5 2 2 2" xfId="5601"/>
    <cellStyle name="Normal 20 5 2 3" xfId="5602"/>
    <cellStyle name="Normal 20 5 3" xfId="5603"/>
    <cellStyle name="Normal 20 5 3 2" xfId="5604"/>
    <cellStyle name="Normal 20 5 4" xfId="5605"/>
    <cellStyle name="Normal 20 6" xfId="5606"/>
    <cellStyle name="Normal 20 6 2" xfId="5607"/>
    <cellStyle name="Normal 20 6 2 2" xfId="5608"/>
    <cellStyle name="Normal 20 6 3" xfId="5609"/>
    <cellStyle name="Normal 20 7" xfId="5610"/>
    <cellStyle name="Normal 20 7 2" xfId="5611"/>
    <cellStyle name="Normal 20 8" xfId="5612"/>
    <cellStyle name="Normal 20 9" xfId="5613"/>
    <cellStyle name="Normal 200" xfId="5614"/>
    <cellStyle name="Normal 201" xfId="5615"/>
    <cellStyle name="Normal 202" xfId="5616"/>
    <cellStyle name="Normal 203" xfId="5617"/>
    <cellStyle name="Normal 204" xfId="5618"/>
    <cellStyle name="Normal 205" xfId="5619"/>
    <cellStyle name="Normal 206" xfId="5620"/>
    <cellStyle name="Normal 207" xfId="5621"/>
    <cellStyle name="Normal 21" xfId="5622"/>
    <cellStyle name="Normal 21 2" xfId="5623"/>
    <cellStyle name="Normal 21 3" xfId="5624"/>
    <cellStyle name="Normal 22" xfId="5625"/>
    <cellStyle name="Normal 22 2" xfId="5626"/>
    <cellStyle name="Normal 22 2 2" xfId="5627"/>
    <cellStyle name="Normal 22 2 2 2" xfId="5628"/>
    <cellStyle name="Normal 22 2 2 2 2" xfId="5629"/>
    <cellStyle name="Normal 22 2 2 2 2 2" xfId="5630"/>
    <cellStyle name="Normal 22 2 2 2 2 2 2" xfId="5631"/>
    <cellStyle name="Normal 22 2 2 2 2 2 2 2" xfId="5632"/>
    <cellStyle name="Normal 22 2 2 2 2 2 2 2 2" xfId="5633"/>
    <cellStyle name="Normal 22 2 2 2 2 2 2 2 2 2" xfId="5634"/>
    <cellStyle name="Normal 22 2 2 2 2 2 2 2 2 2 2" xfId="5635"/>
    <cellStyle name="Normal 22 2 2 2 2 2 2 2 2 3" xfId="5636"/>
    <cellStyle name="Normal 22 2 2 2 2 2 2 2 3" xfId="5637"/>
    <cellStyle name="Normal 22 2 2 2 2 2 2 2 3 2" xfId="5638"/>
    <cellStyle name="Normal 22 2 2 2 2 2 2 2 4" xfId="5639"/>
    <cellStyle name="Normal 22 2 2 2 2 2 2 3" xfId="5640"/>
    <cellStyle name="Normal 22 2 2 2 2 2 2 3 2" xfId="5641"/>
    <cellStyle name="Normal 22 2 2 2 2 2 2 3 2 2" xfId="5642"/>
    <cellStyle name="Normal 22 2 2 2 2 2 2 3 2 2 2" xfId="5643"/>
    <cellStyle name="Normal 22 2 2 2 2 2 2 3 2 3" xfId="5644"/>
    <cellStyle name="Normal 22 2 2 2 2 2 2 3 3" xfId="5645"/>
    <cellStyle name="Normal 22 2 2 2 2 2 2 3 3 2" xfId="5646"/>
    <cellStyle name="Normal 22 2 2 2 2 2 2 3 4" xfId="5647"/>
    <cellStyle name="Normal 22 2 2 2 2 2 2 4" xfId="5648"/>
    <cellStyle name="Normal 22 2 2 2 2 2 2 4 2" xfId="5649"/>
    <cellStyle name="Normal 22 2 2 2 2 2 2 4 2 2" xfId="5650"/>
    <cellStyle name="Normal 22 2 2 2 2 2 2 4 3" xfId="5651"/>
    <cellStyle name="Normal 22 2 2 2 2 2 2 5" xfId="5652"/>
    <cellStyle name="Normal 22 2 2 2 2 2 2 5 2" xfId="5653"/>
    <cellStyle name="Normal 22 2 2 2 2 2 2 6" xfId="5654"/>
    <cellStyle name="Normal 22 2 2 2 2 2 3" xfId="5655"/>
    <cellStyle name="Normal 22 2 2 2 2 2 3 2" xfId="5656"/>
    <cellStyle name="Normal 22 2 2 2 2 2 3 2 2" xfId="5657"/>
    <cellStyle name="Normal 22 2 2 2 2 2 3 2 2 2" xfId="5658"/>
    <cellStyle name="Normal 22 2 2 2 2 2 3 2 3" xfId="5659"/>
    <cellStyle name="Normal 22 2 2 2 2 2 3 3" xfId="5660"/>
    <cellStyle name="Normal 22 2 2 2 2 2 3 3 2" xfId="5661"/>
    <cellStyle name="Normal 22 2 2 2 2 2 3 4" xfId="5662"/>
    <cellStyle name="Normal 22 2 2 2 2 2 4" xfId="5663"/>
    <cellStyle name="Normal 22 2 2 2 2 2 4 2" xfId="5664"/>
    <cellStyle name="Normal 22 2 2 2 2 2 4 2 2" xfId="5665"/>
    <cellStyle name="Normal 22 2 2 2 2 2 4 3" xfId="5666"/>
    <cellStyle name="Normal 22 2 2 2 2 2 5" xfId="5667"/>
    <cellStyle name="Normal 22 2 2 2 2 2 5 2" xfId="5668"/>
    <cellStyle name="Normal 22 2 2 2 2 2 6" xfId="5669"/>
    <cellStyle name="Normal 22 2 2 2 2 3" xfId="5670"/>
    <cellStyle name="Normal 22 2 2 2 2 3 2" xfId="5671"/>
    <cellStyle name="Normal 22 2 2 2 2 3 2 2" xfId="5672"/>
    <cellStyle name="Normal 22 2 2 2 2 3 2 2 2" xfId="5673"/>
    <cellStyle name="Normal 22 2 2 2 2 3 2 3" xfId="5674"/>
    <cellStyle name="Normal 22 2 2 2 2 3 3" xfId="5675"/>
    <cellStyle name="Normal 22 2 2 2 2 3 3 2" xfId="5676"/>
    <cellStyle name="Normal 22 2 2 2 2 3 4" xfId="5677"/>
    <cellStyle name="Normal 22 2 2 2 2 4" xfId="5678"/>
    <cellStyle name="Normal 22 2 2 2 2 4 2" xfId="5679"/>
    <cellStyle name="Normal 22 2 2 2 2 4 2 2" xfId="5680"/>
    <cellStyle name="Normal 22 2 2 2 2 4 3" xfId="5681"/>
    <cellStyle name="Normal 22 2 2 2 2 5" xfId="5682"/>
    <cellStyle name="Normal 22 2 2 2 2 5 2" xfId="5683"/>
    <cellStyle name="Normal 22 2 2 2 2 6" xfId="5684"/>
    <cellStyle name="Normal 22 2 2 2 3" xfId="5685"/>
    <cellStyle name="Normal 22 2 2 2 3 2" xfId="5686"/>
    <cellStyle name="Normal 22 2 2 2 3 2 2" xfId="5687"/>
    <cellStyle name="Normal 22 2 2 2 3 2 2 2" xfId="5688"/>
    <cellStyle name="Normal 22 2 2 2 3 2 3" xfId="5689"/>
    <cellStyle name="Normal 22 2 2 2 3 3" xfId="5690"/>
    <cellStyle name="Normal 22 2 2 2 3 3 2" xfId="5691"/>
    <cellStyle name="Normal 22 2 2 2 3 4" xfId="5692"/>
    <cellStyle name="Normal 22 2 2 2 4" xfId="5693"/>
    <cellStyle name="Normal 22 2 2 2 4 2" xfId="5694"/>
    <cellStyle name="Normal 22 2 2 2 4 2 2" xfId="5695"/>
    <cellStyle name="Normal 22 2 2 2 4 3" xfId="5696"/>
    <cellStyle name="Normal 22 2 2 2 5" xfId="5697"/>
    <cellStyle name="Normal 22 2 2 2 5 2" xfId="5698"/>
    <cellStyle name="Normal 22 2 2 2 6" xfId="5699"/>
    <cellStyle name="Normal 22 2 2 3" xfId="5700"/>
    <cellStyle name="Normal 22 2 2 3 2" xfId="5701"/>
    <cellStyle name="Normal 22 2 2 3 2 2" xfId="5702"/>
    <cellStyle name="Normal 22 2 2 3 2 2 2" xfId="5703"/>
    <cellStyle name="Normal 22 2 2 3 2 2 2 2" xfId="5704"/>
    <cellStyle name="Normal 22 2 2 3 2 2 3" xfId="5705"/>
    <cellStyle name="Normal 22 2 2 3 2 3" xfId="5706"/>
    <cellStyle name="Normal 22 2 2 3 2 3 2" xfId="5707"/>
    <cellStyle name="Normal 22 2 2 3 2 4" xfId="5708"/>
    <cellStyle name="Normal 22 2 2 3 3" xfId="5709"/>
    <cellStyle name="Normal 22 2 2 3 3 2" xfId="5710"/>
    <cellStyle name="Normal 22 2 2 3 3 2 2" xfId="5711"/>
    <cellStyle name="Normal 22 2 2 3 3 3" xfId="5712"/>
    <cellStyle name="Normal 22 2 2 3 4" xfId="5713"/>
    <cellStyle name="Normal 22 2 2 3 4 2" xfId="5714"/>
    <cellStyle name="Normal 22 2 2 3 5" xfId="5715"/>
    <cellStyle name="Normal 22 2 2 4" xfId="5716"/>
    <cellStyle name="Normal 22 2 2 4 2" xfId="5717"/>
    <cellStyle name="Normal 22 2 2 4 2 2" xfId="5718"/>
    <cellStyle name="Normal 22 2 2 4 2 2 2" xfId="5719"/>
    <cellStyle name="Normal 22 2 2 4 2 3" xfId="5720"/>
    <cellStyle name="Normal 22 2 2 4 3" xfId="5721"/>
    <cellStyle name="Normal 22 2 2 4 3 2" xfId="5722"/>
    <cellStyle name="Normal 22 2 2 4 4" xfId="5723"/>
    <cellStyle name="Normal 22 2 2 5" xfId="5724"/>
    <cellStyle name="Normal 22 2 2 5 2" xfId="5725"/>
    <cellStyle name="Normal 22 2 2 5 2 2" xfId="5726"/>
    <cellStyle name="Normal 22 2 2 5 3" xfId="5727"/>
    <cellStyle name="Normal 22 2 2 6" xfId="5728"/>
    <cellStyle name="Normal 22 2 2 6 2" xfId="5729"/>
    <cellStyle name="Normal 22 2 2 7" xfId="5730"/>
    <cellStyle name="Normal 22 2 3" xfId="5731"/>
    <cellStyle name="Normal 22 2 3 2" xfId="5732"/>
    <cellStyle name="Normal 22 2 3 2 2" xfId="5733"/>
    <cellStyle name="Normal 22 2 3 2 2 2" xfId="5734"/>
    <cellStyle name="Normal 22 2 3 2 2 2 2" xfId="5735"/>
    <cellStyle name="Normal 22 2 3 2 2 3" xfId="5736"/>
    <cellStyle name="Normal 22 2 3 2 3" xfId="5737"/>
    <cellStyle name="Normal 22 2 3 2 3 2" xfId="5738"/>
    <cellStyle name="Normal 22 2 3 2 4" xfId="5739"/>
    <cellStyle name="Normal 22 2 3 3" xfId="5740"/>
    <cellStyle name="Normal 22 2 3 3 2" xfId="5741"/>
    <cellStyle name="Normal 22 2 3 3 2 2" xfId="5742"/>
    <cellStyle name="Normal 22 2 3 3 3" xfId="5743"/>
    <cellStyle name="Normal 22 2 3 4" xfId="5744"/>
    <cellStyle name="Normal 22 2 3 4 2" xfId="5745"/>
    <cellStyle name="Normal 22 2 3 5" xfId="5746"/>
    <cellStyle name="Normal 22 2 4" xfId="5747"/>
    <cellStyle name="Normal 22 2 4 2" xfId="5748"/>
    <cellStyle name="Normal 22 2 4 2 2" xfId="5749"/>
    <cellStyle name="Normal 22 2 4 2 2 2" xfId="5750"/>
    <cellStyle name="Normal 22 2 4 2 3" xfId="5751"/>
    <cellStyle name="Normal 22 2 4 3" xfId="5752"/>
    <cellStyle name="Normal 22 2 4 3 2" xfId="5753"/>
    <cellStyle name="Normal 22 2 4 4" xfId="5754"/>
    <cellStyle name="Normal 22 2 5" xfId="5755"/>
    <cellStyle name="Normal 22 2 5 2" xfId="5756"/>
    <cellStyle name="Normal 22 2 5 2 2" xfId="5757"/>
    <cellStyle name="Normal 22 2 5 3" xfId="5758"/>
    <cellStyle name="Normal 22 2 6" xfId="5759"/>
    <cellStyle name="Normal 22 2 6 2" xfId="5760"/>
    <cellStyle name="Normal 22 2 7" xfId="5761"/>
    <cellStyle name="Normal 22 3" xfId="5762"/>
    <cellStyle name="Normal 22 3 2" xfId="5763"/>
    <cellStyle name="Normal 22 3 2 2" xfId="5764"/>
    <cellStyle name="Normal 22 3 2 2 2" xfId="5765"/>
    <cellStyle name="Normal 22 3 2 2 2 2" xfId="5766"/>
    <cellStyle name="Normal 22 3 2 2 3" xfId="5767"/>
    <cellStyle name="Normal 22 3 2 3" xfId="5768"/>
    <cellStyle name="Normal 22 3 2 3 2" xfId="5769"/>
    <cellStyle name="Normal 22 3 2 4" xfId="5770"/>
    <cellStyle name="Normal 22 3 3" xfId="5771"/>
    <cellStyle name="Normal 22 3 3 2" xfId="5772"/>
    <cellStyle name="Normal 22 3 3 2 2" xfId="5773"/>
    <cellStyle name="Normal 22 3 3 3" xfId="5774"/>
    <cellStyle name="Normal 22 3 4" xfId="5775"/>
    <cellStyle name="Normal 22 3 4 2" xfId="5776"/>
    <cellStyle name="Normal 22 3 5" xfId="5777"/>
    <cellStyle name="Normal 22 4" xfId="5778"/>
    <cellStyle name="Normal 22 4 2" xfId="5779"/>
    <cellStyle name="Normal 22 4 2 2" xfId="5780"/>
    <cellStyle name="Normal 22 4 2 2 2" xfId="5781"/>
    <cellStyle name="Normal 22 4 2 2 2 2" xfId="5782"/>
    <cellStyle name="Normal 22 4 2 2 3" xfId="5783"/>
    <cellStyle name="Normal 22 4 2 3" xfId="5784"/>
    <cellStyle name="Normal 22 4 2 3 2" xfId="5785"/>
    <cellStyle name="Normal 22 4 2 4" xfId="5786"/>
    <cellStyle name="Normal 22 4 3" xfId="5787"/>
    <cellStyle name="Normal 22 4 3 2" xfId="5788"/>
    <cellStyle name="Normal 22 4 3 2 2" xfId="5789"/>
    <cellStyle name="Normal 22 4 3 3" xfId="5790"/>
    <cellStyle name="Normal 22 4 4" xfId="5791"/>
    <cellStyle name="Normal 22 4 4 2" xfId="5792"/>
    <cellStyle name="Normal 22 4 5" xfId="5793"/>
    <cellStyle name="Normal 22 5" xfId="5794"/>
    <cellStyle name="Normal 22 5 2" xfId="5795"/>
    <cellStyle name="Normal 22 5 2 2" xfId="5796"/>
    <cellStyle name="Normal 22 5 2 2 2" xfId="5797"/>
    <cellStyle name="Normal 22 5 2 3" xfId="5798"/>
    <cellStyle name="Normal 22 5 3" xfId="5799"/>
    <cellStyle name="Normal 22 5 3 2" xfId="5800"/>
    <cellStyle name="Normal 22 5 4" xfId="5801"/>
    <cellStyle name="Normal 22 6" xfId="5802"/>
    <cellStyle name="Normal 22 6 2" xfId="5803"/>
    <cellStyle name="Normal 22 6 2 2" xfId="5804"/>
    <cellStyle name="Normal 22 6 3" xfId="5805"/>
    <cellStyle name="Normal 22 7" xfId="5806"/>
    <cellStyle name="Normal 22 7 2" xfId="5807"/>
    <cellStyle name="Normal 22 8" xfId="5808"/>
    <cellStyle name="Normal 22 9" xfId="5809"/>
    <cellStyle name="Normal 23" xfId="5810"/>
    <cellStyle name="Normal 23 2" xfId="5811"/>
    <cellStyle name="Normal 23 2 2" xfId="5812"/>
    <cellStyle name="Normal 23 2 2 2" xfId="5813"/>
    <cellStyle name="Normal 23 2 2 2 2" xfId="5814"/>
    <cellStyle name="Normal 23 2 2 2 2 2" xfId="5815"/>
    <cellStyle name="Normal 23 2 2 2 3" xfId="5816"/>
    <cellStyle name="Normal 23 2 2 3" xfId="5817"/>
    <cellStyle name="Normal 23 2 2 3 2" xfId="5818"/>
    <cellStyle name="Normal 23 2 2 4" xfId="5819"/>
    <cellStyle name="Normal 23 2 3" xfId="5820"/>
    <cellStyle name="Normal 23 2 3 2" xfId="5821"/>
    <cellStyle name="Normal 23 2 3 2 2" xfId="5822"/>
    <cellStyle name="Normal 23 2 3 3" xfId="5823"/>
    <cellStyle name="Normal 23 2 4" xfId="5824"/>
    <cellStyle name="Normal 23 2 4 2" xfId="5825"/>
    <cellStyle name="Normal 23 2 5" xfId="5826"/>
    <cellStyle name="Normal 23 3" xfId="5827"/>
    <cellStyle name="Normal 23 3 2" xfId="5828"/>
    <cellStyle name="Normal 23 3 2 2" xfId="5829"/>
    <cellStyle name="Normal 23 3 2 2 2" xfId="5830"/>
    <cellStyle name="Normal 23 3 2 2 2 2" xfId="5831"/>
    <cellStyle name="Normal 23 3 2 2 3" xfId="5832"/>
    <cellStyle name="Normal 23 3 2 3" xfId="5833"/>
    <cellStyle name="Normal 23 3 2 3 2" xfId="5834"/>
    <cellStyle name="Normal 23 3 2 4" xfId="5835"/>
    <cellStyle name="Normal 23 3 3" xfId="5836"/>
    <cellStyle name="Normal 23 3 3 2" xfId="5837"/>
    <cellStyle name="Normal 23 3 3 2 2" xfId="5838"/>
    <cellStyle name="Normal 23 3 3 3" xfId="5839"/>
    <cellStyle name="Normal 23 3 4" xfId="5840"/>
    <cellStyle name="Normal 23 3 4 2" xfId="5841"/>
    <cellStyle name="Normal 23 3 5" xfId="5842"/>
    <cellStyle name="Normal 23 4" xfId="5843"/>
    <cellStyle name="Normal 23 4 2" xfId="5844"/>
    <cellStyle name="Normal 23 4 2 2" xfId="5845"/>
    <cellStyle name="Normal 23 4 2 2 2" xfId="5846"/>
    <cellStyle name="Normal 23 4 2 3" xfId="5847"/>
    <cellStyle name="Normal 23 4 3" xfId="5848"/>
    <cellStyle name="Normal 23 4 3 2" xfId="5849"/>
    <cellStyle name="Normal 23 4 4" xfId="5850"/>
    <cellStyle name="Normal 23 5" xfId="5851"/>
    <cellStyle name="Normal 23 5 2" xfId="5852"/>
    <cellStyle name="Normal 23 5 2 2" xfId="5853"/>
    <cellStyle name="Normal 23 5 3" xfId="5854"/>
    <cellStyle name="Normal 23 6" xfId="5855"/>
    <cellStyle name="Normal 23 6 2" xfId="5856"/>
    <cellStyle name="Normal 23 7" xfId="5857"/>
    <cellStyle name="Normal 23 8" xfId="5858"/>
    <cellStyle name="Normal 24" xfId="5859"/>
    <cellStyle name="Normal 24 2" xfId="5860"/>
    <cellStyle name="Normal 25" xfId="5861"/>
    <cellStyle name="Normal 25 2" xfId="5862"/>
    <cellStyle name="Normal 25 2 2" xfId="5863"/>
    <cellStyle name="Normal 25 2 2 2" xfId="5864"/>
    <cellStyle name="Normal 25 2 2 2 2" xfId="5865"/>
    <cellStyle name="Normal 25 2 2 2 2 2" xfId="5866"/>
    <cellStyle name="Normal 25 2 2 2 3" xfId="5867"/>
    <cellStyle name="Normal 25 2 2 3" xfId="5868"/>
    <cellStyle name="Normal 25 2 2 3 2" xfId="5869"/>
    <cellStyle name="Normal 25 2 2 4" xfId="5870"/>
    <cellStyle name="Normal 25 2 3" xfId="5871"/>
    <cellStyle name="Normal 25 2 3 2" xfId="5872"/>
    <cellStyle name="Normal 25 2 3 2 2" xfId="5873"/>
    <cellStyle name="Normal 25 2 3 3" xfId="5874"/>
    <cellStyle name="Normal 25 2 4" xfId="5875"/>
    <cellStyle name="Normal 25 2 4 2" xfId="5876"/>
    <cellStyle name="Normal 25 2 5" xfId="5877"/>
    <cellStyle name="Normal 25 3" xfId="5878"/>
    <cellStyle name="Normal 25 3 2" xfId="5879"/>
    <cellStyle name="Normal 25 3 2 2" xfId="5880"/>
    <cellStyle name="Normal 25 3 2 2 2" xfId="5881"/>
    <cellStyle name="Normal 25 3 2 2 2 2" xfId="5882"/>
    <cellStyle name="Normal 25 3 2 2 3" xfId="5883"/>
    <cellStyle name="Normal 25 3 2 3" xfId="5884"/>
    <cellStyle name="Normal 25 3 2 3 2" xfId="5885"/>
    <cellStyle name="Normal 25 3 2 4" xfId="5886"/>
    <cellStyle name="Normal 25 3 3" xfId="5887"/>
    <cellStyle name="Normal 25 3 3 2" xfId="5888"/>
    <cellStyle name="Normal 25 3 3 2 2" xfId="5889"/>
    <cellStyle name="Normal 25 3 3 3" xfId="5890"/>
    <cellStyle name="Normal 25 3 4" xfId="5891"/>
    <cellStyle name="Normal 25 3 4 2" xfId="5892"/>
    <cellStyle name="Normal 25 3 5" xfId="5893"/>
    <cellStyle name="Normal 25 4" xfId="5894"/>
    <cellStyle name="Normal 25 4 2" xfId="5895"/>
    <cellStyle name="Normal 25 4 2 2" xfId="5896"/>
    <cellStyle name="Normal 25 4 2 2 2" xfId="5897"/>
    <cellStyle name="Normal 25 4 2 3" xfId="5898"/>
    <cellStyle name="Normal 25 4 3" xfId="5899"/>
    <cellStyle name="Normal 25 4 3 2" xfId="5900"/>
    <cellStyle name="Normal 25 4 4" xfId="5901"/>
    <cellStyle name="Normal 25 5" xfId="5902"/>
    <cellStyle name="Normal 25 5 2" xfId="5903"/>
    <cellStyle name="Normal 25 5 2 2" xfId="5904"/>
    <cellStyle name="Normal 25 5 3" xfId="5905"/>
    <cellStyle name="Normal 25 6" xfId="5906"/>
    <cellStyle name="Normal 25 6 2" xfId="5907"/>
    <cellStyle name="Normal 25 7" xfId="5908"/>
    <cellStyle name="Normal 25 8" xfId="5909"/>
    <cellStyle name="Normal 26" xfId="5910"/>
    <cellStyle name="Normal 26 2" xfId="5911"/>
    <cellStyle name="Normal 26 3" xfId="5912"/>
    <cellStyle name="Normal 27" xfId="5913"/>
    <cellStyle name="Normal 27 2" xfId="5914"/>
    <cellStyle name="Normal 27 3" xfId="5915"/>
    <cellStyle name="Normal 27 4" xfId="5916"/>
    <cellStyle name="Normal 28" xfId="5917"/>
    <cellStyle name="Normal 28 2" xfId="5918"/>
    <cellStyle name="Normal 28 2 2" xfId="5919"/>
    <cellStyle name="Normal 28 2 2 2" xfId="5920"/>
    <cellStyle name="Normal 28 2 2 2 2" xfId="5921"/>
    <cellStyle name="Normal 28 2 2 2 2 2" xfId="5922"/>
    <cellStyle name="Normal 28 2 2 2 3" xfId="5923"/>
    <cellStyle name="Normal 28 2 2 3" xfId="5924"/>
    <cellStyle name="Normal 28 2 2 3 2" xfId="5925"/>
    <cellStyle name="Normal 28 2 2 4" xfId="5926"/>
    <cellStyle name="Normal 28 2 3" xfId="5927"/>
    <cellStyle name="Normal 28 2 3 2" xfId="5928"/>
    <cellStyle name="Normal 28 2 3 2 2" xfId="5929"/>
    <cellStyle name="Normal 28 2 3 3" xfId="5930"/>
    <cellStyle name="Normal 28 2 4" xfId="5931"/>
    <cellStyle name="Normal 28 2 4 2" xfId="5932"/>
    <cellStyle name="Normal 28 2 5" xfId="5933"/>
    <cellStyle name="Normal 28 3" xfId="5934"/>
    <cellStyle name="Normal 28 3 2" xfId="5935"/>
    <cellStyle name="Normal 28 3 2 2" xfId="5936"/>
    <cellStyle name="Normal 28 3 2 2 2" xfId="5937"/>
    <cellStyle name="Normal 28 3 2 3" xfId="5938"/>
    <cellStyle name="Normal 28 3 3" xfId="5939"/>
    <cellStyle name="Normal 28 3 3 2" xfId="5940"/>
    <cellStyle name="Normal 28 3 4" xfId="5941"/>
    <cellStyle name="Normal 28 4" xfId="5942"/>
    <cellStyle name="Normal 28 4 2" xfId="5943"/>
    <cellStyle name="Normal 28 4 2 2" xfId="5944"/>
    <cellStyle name="Normal 28 4 3" xfId="5945"/>
    <cellStyle name="Normal 28 5" xfId="5946"/>
    <cellStyle name="Normal 28 5 2" xfId="5947"/>
    <cellStyle name="Normal 28 6" xfId="5948"/>
    <cellStyle name="Normal 28 7" xfId="5949"/>
    <cellStyle name="Normal 29" xfId="5950"/>
    <cellStyle name="Normal 29 2" xfId="5951"/>
    <cellStyle name="Normal 29 2 2" xfId="5952"/>
    <cellStyle name="Normal 29 2 2 2" xfId="5953"/>
    <cellStyle name="Normal 29 2 2 2 2" xfId="5954"/>
    <cellStyle name="Normal 29 2 2 2 2 2" xfId="5955"/>
    <cellStyle name="Normal 29 2 2 2 3" xfId="5956"/>
    <cellStyle name="Normal 29 2 2 3" xfId="5957"/>
    <cellStyle name="Normal 29 2 2 3 2" xfId="5958"/>
    <cellStyle name="Normal 29 2 2 4" xfId="5959"/>
    <cellStyle name="Normal 29 2 3" xfId="5960"/>
    <cellStyle name="Normal 29 2 3 2" xfId="5961"/>
    <cellStyle name="Normal 29 2 3 2 2" xfId="5962"/>
    <cellStyle name="Normal 29 2 3 3" xfId="5963"/>
    <cellStyle name="Normal 29 2 4" xfId="5964"/>
    <cellStyle name="Normal 29 2 4 2" xfId="5965"/>
    <cellStyle name="Normal 29 2 5" xfId="5966"/>
    <cellStyle name="Normal 29 3" xfId="5967"/>
    <cellStyle name="Normal 29 3 2" xfId="5968"/>
    <cellStyle name="Normal 29 3 2 2" xfId="5969"/>
    <cellStyle name="Normal 29 3 2 2 2" xfId="5970"/>
    <cellStyle name="Normal 29 3 2 3" xfId="5971"/>
    <cellStyle name="Normal 29 3 3" xfId="5972"/>
    <cellStyle name="Normal 29 3 3 2" xfId="5973"/>
    <cellStyle name="Normal 29 3 4" xfId="5974"/>
    <cellStyle name="Normal 29 4" xfId="5975"/>
    <cellStyle name="Normal 29 4 2" xfId="5976"/>
    <cellStyle name="Normal 29 4 2 2" xfId="5977"/>
    <cellStyle name="Normal 29 4 3" xfId="5978"/>
    <cellStyle name="Normal 29 5" xfId="5979"/>
    <cellStyle name="Normal 29 5 2" xfId="5980"/>
    <cellStyle name="Normal 29 6" xfId="5981"/>
    <cellStyle name="Normal 29 7" xfId="5982"/>
    <cellStyle name="Normal 3" xfId="13"/>
    <cellStyle name="Normal 3 10" xfId="5983"/>
    <cellStyle name="Normal 3 11" xfId="5984"/>
    <cellStyle name="Normal 3 12" xfId="5985"/>
    <cellStyle name="Normal 3 13" xfId="5986"/>
    <cellStyle name="Normal 3 2" xfId="5987"/>
    <cellStyle name="Normal 3 2 2" xfId="5988"/>
    <cellStyle name="Normal 3 2 2 2" xfId="5989"/>
    <cellStyle name="Normal 3 2 3" xfId="5990"/>
    <cellStyle name="Normal 3 2 4" xfId="5991"/>
    <cellStyle name="Normal 3 2 5" xfId="5992"/>
    <cellStyle name="Normal 3 3" xfId="5993"/>
    <cellStyle name="Normal 3 3 2" xfId="5994"/>
    <cellStyle name="Normal 3 3 2 2" xfId="5995"/>
    <cellStyle name="Normal 3 3 2 2 2" xfId="5996"/>
    <cellStyle name="Normal 3 3 3" xfId="5997"/>
    <cellStyle name="Normal 3 3 3 2" xfId="5998"/>
    <cellStyle name="Normal 3 3 3 2 2" xfId="5999"/>
    <cellStyle name="Normal 3 3 3 2 3" xfId="6000"/>
    <cellStyle name="Normal 3 3 3 2 3 2" xfId="6001"/>
    <cellStyle name="Normal 3 3 3 2 4" xfId="6002"/>
    <cellStyle name="Normal 3 3 3 2 4 2" xfId="6003"/>
    <cellStyle name="Normal 3 3 3 2 4 2 2" xfId="6004"/>
    <cellStyle name="Normal 3 3 3 2 4 2 3" xfId="6005"/>
    <cellStyle name="Normal 3 3 3 2 4 2 4" xfId="6006"/>
    <cellStyle name="Normal 3 3 3 2 4 2 5" xfId="6007"/>
    <cellStyle name="Normal 3 3 4" xfId="6008"/>
    <cellStyle name="Normal 3 3 4 2" xfId="6009"/>
    <cellStyle name="Normal 3 3 4 2 2" xfId="6010"/>
    <cellStyle name="Normal 3 3 4 2 2 2" xfId="6011"/>
    <cellStyle name="Normal 3 3 4 2 2 3" xfId="6012"/>
    <cellStyle name="Normal 3 3 4 2 2 4" xfId="6013"/>
    <cellStyle name="Normal 3 3 4 2 2 5" xfId="6014"/>
    <cellStyle name="Normal 3 4" xfId="6015"/>
    <cellStyle name="Normal 3 4 2" xfId="6016"/>
    <cellStyle name="Normal 3 4 3" xfId="6017"/>
    <cellStyle name="Normal 3 5" xfId="6018"/>
    <cellStyle name="Normal 3 5 2" xfId="6019"/>
    <cellStyle name="Normal 3 5 3" xfId="6020"/>
    <cellStyle name="Normal 3 5 4" xfId="6021"/>
    <cellStyle name="Normal 3 6" xfId="6022"/>
    <cellStyle name="Normal 3 6 2" xfId="6023"/>
    <cellStyle name="Normal 3 6 3" xfId="6024"/>
    <cellStyle name="Normal 3 7" xfId="6025"/>
    <cellStyle name="Normal 3 7 2" xfId="6026"/>
    <cellStyle name="Normal 3 7 3" xfId="6027"/>
    <cellStyle name="Normal 3 8" xfId="6028"/>
    <cellStyle name="Normal 3 8 2" xfId="6029"/>
    <cellStyle name="Normal 3 8 3" xfId="6030"/>
    <cellStyle name="Normal 3 9" xfId="6031"/>
    <cellStyle name="Normal 30" xfId="6032"/>
    <cellStyle name="Normal 30 2" xfId="6033"/>
    <cellStyle name="Normal 31" xfId="6034"/>
    <cellStyle name="Normal 31 2" xfId="6035"/>
    <cellStyle name="Normal 32" xfId="6036"/>
    <cellStyle name="Normal 32 2" xfId="6037"/>
    <cellStyle name="Normal 32 2 2" xfId="6038"/>
    <cellStyle name="Normal 32 2 2 2" xfId="6039"/>
    <cellStyle name="Normal 32 2 2 2 2" xfId="6040"/>
    <cellStyle name="Normal 32 2 2 2 2 2" xfId="6041"/>
    <cellStyle name="Normal 32 2 2 2 3" xfId="6042"/>
    <cellStyle name="Normal 32 2 2 3" xfId="6043"/>
    <cellStyle name="Normal 32 2 2 3 2" xfId="6044"/>
    <cellStyle name="Normal 32 2 2 4" xfId="6045"/>
    <cellStyle name="Normal 32 2 3" xfId="6046"/>
    <cellStyle name="Normal 32 2 3 2" xfId="6047"/>
    <cellStyle name="Normal 32 2 3 2 2" xfId="6048"/>
    <cellStyle name="Normal 32 2 3 3" xfId="6049"/>
    <cellStyle name="Normal 32 2 4" xfId="6050"/>
    <cellStyle name="Normal 32 2 4 2" xfId="6051"/>
    <cellStyle name="Normal 32 2 5" xfId="6052"/>
    <cellStyle name="Normal 32 3" xfId="6053"/>
    <cellStyle name="Normal 32 3 2" xfId="6054"/>
    <cellStyle name="Normal 32 3 2 2" xfId="6055"/>
    <cellStyle name="Normal 32 3 2 2 2" xfId="6056"/>
    <cellStyle name="Normal 32 3 2 3" xfId="6057"/>
    <cellStyle name="Normal 32 3 3" xfId="6058"/>
    <cellStyle name="Normal 32 3 3 2" xfId="6059"/>
    <cellStyle name="Normal 32 3 4" xfId="6060"/>
    <cellStyle name="Normal 32 4" xfId="6061"/>
    <cellStyle name="Normal 32 4 2" xfId="6062"/>
    <cellStyle name="Normal 32 4 2 2" xfId="6063"/>
    <cellStyle name="Normal 32 4 3" xfId="6064"/>
    <cellStyle name="Normal 32 5" xfId="6065"/>
    <cellStyle name="Normal 32 5 2" xfId="6066"/>
    <cellStyle name="Normal 32 6" xfId="6067"/>
    <cellStyle name="Normal 33" xfId="6068"/>
    <cellStyle name="Normal 33 2" xfId="6069"/>
    <cellStyle name="Normal 33 2 2" xfId="6070"/>
    <cellStyle name="Normal 33 2 2 2" xfId="6071"/>
    <cellStyle name="Normal 33 2 2 2 2" xfId="6072"/>
    <cellStyle name="Normal 33 2 2 2 2 2" xfId="6073"/>
    <cellStyle name="Normal 33 2 2 2 2 2 2" xfId="6074"/>
    <cellStyle name="Normal 33 2 2 2 2 3" xfId="6075"/>
    <cellStyle name="Normal 33 2 2 2 3" xfId="6076"/>
    <cellStyle name="Normal 33 2 2 2 3 2" xfId="6077"/>
    <cellStyle name="Normal 33 2 2 2 4" xfId="6078"/>
    <cellStyle name="Normal 33 2 2 3" xfId="6079"/>
    <cellStyle name="Normal 33 2 2 3 2" xfId="6080"/>
    <cellStyle name="Normal 33 2 2 3 2 2" xfId="6081"/>
    <cellStyle name="Normal 33 2 2 3 3" xfId="6082"/>
    <cellStyle name="Normal 33 2 2 4" xfId="6083"/>
    <cellStyle name="Normal 33 2 2 4 2" xfId="6084"/>
    <cellStyle name="Normal 33 2 2 5" xfId="6085"/>
    <cellStyle name="Normal 33 2 3" xfId="6086"/>
    <cellStyle name="Normal 33 2 3 2" xfId="6087"/>
    <cellStyle name="Normal 33 2 3 2 2" xfId="6088"/>
    <cellStyle name="Normal 33 2 3 2 2 2" xfId="6089"/>
    <cellStyle name="Normal 33 2 3 2 3" xfId="6090"/>
    <cellStyle name="Normal 33 2 3 3" xfId="6091"/>
    <cellStyle name="Normal 33 2 3 3 2" xfId="6092"/>
    <cellStyle name="Normal 33 2 3 4" xfId="6093"/>
    <cellStyle name="Normal 33 2 4" xfId="6094"/>
    <cellStyle name="Normal 33 2 4 2" xfId="6095"/>
    <cellStyle name="Normal 33 2 4 2 2" xfId="6096"/>
    <cellStyle name="Normal 33 2 4 3" xfId="6097"/>
    <cellStyle name="Normal 33 2 5" xfId="6098"/>
    <cellStyle name="Normal 33 2 5 2" xfId="6099"/>
    <cellStyle name="Normal 33 2 6" xfId="6100"/>
    <cellStyle name="Normal 33 3" xfId="6101"/>
    <cellStyle name="Normal 33 3 2" xfId="6102"/>
    <cellStyle name="Normal 33 3 2 2" xfId="6103"/>
    <cellStyle name="Normal 33 3 2 2 2" xfId="6104"/>
    <cellStyle name="Normal 33 3 2 3" xfId="6105"/>
    <cellStyle name="Normal 33 3 3" xfId="6106"/>
    <cellStyle name="Normal 33 3 3 2" xfId="6107"/>
    <cellStyle name="Normal 33 3 4" xfId="6108"/>
    <cellStyle name="Normal 33 4" xfId="6109"/>
    <cellStyle name="Normal 33 4 2" xfId="6110"/>
    <cellStyle name="Normal 33 4 2 2" xfId="6111"/>
    <cellStyle name="Normal 33 4 3" xfId="6112"/>
    <cellStyle name="Normal 33 5" xfId="6113"/>
    <cellStyle name="Normal 33 5 2" xfId="6114"/>
    <cellStyle name="Normal 33 6" xfId="6115"/>
    <cellStyle name="Normal 33 7" xfId="6116"/>
    <cellStyle name="Normal 34" xfId="6117"/>
    <cellStyle name="Normal 34 2" xfId="6118"/>
    <cellStyle name="Normal 35" xfId="6119"/>
    <cellStyle name="Normal 35 2" xfId="6120"/>
    <cellStyle name="Normal 36" xfId="6121"/>
    <cellStyle name="Normal 36 2" xfId="6122"/>
    <cellStyle name="Normal 36 2 2" xfId="6123"/>
    <cellStyle name="Normal 36 2 2 2" xfId="6124"/>
    <cellStyle name="Normal 36 2 2 2 2" xfId="6125"/>
    <cellStyle name="Normal 36 2 2 3" xfId="6126"/>
    <cellStyle name="Normal 36 2 3" xfId="6127"/>
    <cellStyle name="Normal 36 2 3 2" xfId="6128"/>
    <cellStyle name="Normal 36 2 4" xfId="6129"/>
    <cellStyle name="Normal 36 2 5" xfId="6130"/>
    <cellStyle name="Normal 36 3" xfId="6131"/>
    <cellStyle name="Normal 36 3 2" xfId="6132"/>
    <cellStyle name="Normal 36 3 2 2" xfId="6133"/>
    <cellStyle name="Normal 36 3 3" xfId="6134"/>
    <cellStyle name="Normal 36 4" xfId="6135"/>
    <cellStyle name="Normal 36 4 2" xfId="6136"/>
    <cellStyle name="Normal 36 5" xfId="6137"/>
    <cellStyle name="Normal 36 6" xfId="6138"/>
    <cellStyle name="Normal 37" xfId="6139"/>
    <cellStyle name="Normal 37 2" xfId="6140"/>
    <cellStyle name="Normal 37 2 2" xfId="6141"/>
    <cellStyle name="Normal 37 2 2 2" xfId="6142"/>
    <cellStyle name="Normal 37 2 2 2 2" xfId="6143"/>
    <cellStyle name="Normal 37 2 2 3" xfId="6144"/>
    <cellStyle name="Normal 37 2 3" xfId="6145"/>
    <cellStyle name="Normal 37 2 3 2" xfId="6146"/>
    <cellStyle name="Normal 37 2 4" xfId="6147"/>
    <cellStyle name="Normal 37 2 5" xfId="6148"/>
    <cellStyle name="Normal 37 3" xfId="6149"/>
    <cellStyle name="Normal 37 3 2" xfId="6150"/>
    <cellStyle name="Normal 37 3 2 2" xfId="6151"/>
    <cellStyle name="Normal 37 3 3" xfId="6152"/>
    <cellStyle name="Normal 37 4" xfId="6153"/>
    <cellStyle name="Normal 37 4 2" xfId="6154"/>
    <cellStyle name="Normal 37 5" xfId="6155"/>
    <cellStyle name="Normal 37 6" xfId="6156"/>
    <cellStyle name="Normal 38" xfId="6157"/>
    <cellStyle name="Normal 38 2" xfId="6158"/>
    <cellStyle name="Normal 38 2 2" xfId="6159"/>
    <cellStyle name="Normal 38 2 2 2" xfId="6160"/>
    <cellStyle name="Normal 38 2 2 2 2" xfId="6161"/>
    <cellStyle name="Normal 38 2 2 3" xfId="6162"/>
    <cellStyle name="Normal 38 2 3" xfId="6163"/>
    <cellStyle name="Normal 38 2 3 2" xfId="6164"/>
    <cellStyle name="Normal 38 2 4" xfId="6165"/>
    <cellStyle name="Normal 38 2 5" xfId="6166"/>
    <cellStyle name="Normal 38 3" xfId="6167"/>
    <cellStyle name="Normal 38 3 2" xfId="6168"/>
    <cellStyle name="Normal 38 3 2 2" xfId="6169"/>
    <cellStyle name="Normal 38 3 3" xfId="6170"/>
    <cellStyle name="Normal 38 4" xfId="6171"/>
    <cellStyle name="Normal 38 4 2" xfId="6172"/>
    <cellStyle name="Normal 38 5" xfId="6173"/>
    <cellStyle name="Normal 38 6" xfId="6174"/>
    <cellStyle name="Normal 39" xfId="6175"/>
    <cellStyle name="Normal 39 2" xfId="6176"/>
    <cellStyle name="Normal 39 2 2" xfId="6177"/>
    <cellStyle name="Normal 39 2 2 2" xfId="6178"/>
    <cellStyle name="Normal 39 2 2 2 2" xfId="6179"/>
    <cellStyle name="Normal 39 2 2 3" xfId="6180"/>
    <cellStyle name="Normal 39 2 3" xfId="6181"/>
    <cellStyle name="Normal 39 2 3 2" xfId="6182"/>
    <cellStyle name="Normal 39 2 4" xfId="6183"/>
    <cellStyle name="Normal 39 3" xfId="6184"/>
    <cellStyle name="Normal 39 3 2" xfId="6185"/>
    <cellStyle name="Normal 39 3 2 2" xfId="6186"/>
    <cellStyle name="Normal 39 3 3" xfId="6187"/>
    <cellStyle name="Normal 39 4" xfId="6188"/>
    <cellStyle name="Normal 39 4 2" xfId="6189"/>
    <cellStyle name="Normal 39 5" xfId="6190"/>
    <cellStyle name="Normal 4" xfId="14"/>
    <cellStyle name="Normal 4 2" xfId="6191"/>
    <cellStyle name="Normal 4 2 2" xfId="6192"/>
    <cellStyle name="Normal 4 2 2 2" xfId="6193"/>
    <cellStyle name="Normal 4 2 2 2 2" xfId="6194"/>
    <cellStyle name="Normal 4 2 2 2 2 2" xfId="6195"/>
    <cellStyle name="Normal 4 2 2 2 2 2 2" xfId="6196"/>
    <cellStyle name="Normal 4 2 2 2 2 2 2 2" xfId="6197"/>
    <cellStyle name="Normal 4 2 2 2 2 2 2 2 2" xfId="6198"/>
    <cellStyle name="Normal 4 2 2 2 2 2 2 2 3" xfId="6199"/>
    <cellStyle name="Normal 4 2 2 2 2 2 2 2 4" xfId="6200"/>
    <cellStyle name="Normal 4 2 2 2 2 2 2 2 5" xfId="6201"/>
    <cellStyle name="Normal 4 2 2 2 2 3" xfId="6202"/>
    <cellStyle name="Normal 4 2 2 2 2 3 2" xfId="6203"/>
    <cellStyle name="Normal 4 2 2 3" xfId="6204"/>
    <cellStyle name="Normal 4 2 3" xfId="6205"/>
    <cellStyle name="Normal 4 2 3 2" xfId="6206"/>
    <cellStyle name="Normal 4 2 3 2 2" xfId="6207"/>
    <cellStyle name="Normal 4 2 3 2 2 2" xfId="6208"/>
    <cellStyle name="Normal 4 2 3 2 2 2 2" xfId="6209"/>
    <cellStyle name="Normal 4 2 3 2 2 2 2 2" xfId="6210"/>
    <cellStyle name="Normal 4 2 3 2 2 2 2 2 2" xfId="6211"/>
    <cellStyle name="Normal 4 2 3 3" xfId="6212"/>
    <cellStyle name="Normal 4 2 3 3 2" xfId="6213"/>
    <cellStyle name="Normal 4 2 3 3 2 2" xfId="6214"/>
    <cellStyle name="Normal 4 2 3 3 2 2 2" xfId="6215"/>
    <cellStyle name="Normal 4 2 3 3 2 2 2 2" xfId="6216"/>
    <cellStyle name="Normal 4 2 3 3 2 2 2 2 2" xfId="6217"/>
    <cellStyle name="Normal 4 2 3 4" xfId="6218"/>
    <cellStyle name="Normal 4 2 3 5" xfId="6219"/>
    <cellStyle name="Normal 4 2 3 5 2" xfId="6220"/>
    <cellStyle name="Normal 4 2 3 5 2 2" xfId="6221"/>
    <cellStyle name="Normal 4 2 3 5 3" xfId="6222"/>
    <cellStyle name="Normal 4 2 4" xfId="6223"/>
    <cellStyle name="Normal 4 2 4 2" xfId="6224"/>
    <cellStyle name="Normal 4 2 5" xfId="6225"/>
    <cellStyle name="Normal 4 3" xfId="6226"/>
    <cellStyle name="Normal 4 3 2" xfId="6227"/>
    <cellStyle name="Normal 4 3 2 2" xfId="6228"/>
    <cellStyle name="Normal 4 3 2 2 2" xfId="6229"/>
    <cellStyle name="Normal 4 3 2 2 2 2" xfId="6230"/>
    <cellStyle name="Normal 4 3 2 2 2 3" xfId="6231"/>
    <cellStyle name="Normal 4 3 2 2 2 4" xfId="6232"/>
    <cellStyle name="Normal 4 3 2 2 2 5" xfId="6233"/>
    <cellStyle name="Normal 4 3 3" xfId="6234"/>
    <cellStyle name="Normal 4 3 4" xfId="6235"/>
    <cellStyle name="Normal 4 3 5" xfId="6236"/>
    <cellStyle name="Normal 4 4" xfId="6237"/>
    <cellStyle name="Normal 4 4 2" xfId="6238"/>
    <cellStyle name="Normal 4 5" xfId="6239"/>
    <cellStyle name="Normal 4 6" xfId="6240"/>
    <cellStyle name="Normal 4 7" xfId="6241"/>
    <cellStyle name="Normal 4 7 2" xfId="6242"/>
    <cellStyle name="Normal 4 8" xfId="6243"/>
    <cellStyle name="Normal 4 9" xfId="6244"/>
    <cellStyle name="Normal 4_Gastos Monthly Actual BSPR Sept  2008" xfId="6245"/>
    <cellStyle name="Normal 40" xfId="6246"/>
    <cellStyle name="Normal 40 2" xfId="6247"/>
    <cellStyle name="Normal 40 2 2" xfId="6248"/>
    <cellStyle name="Normal 40 2 2 2" xfId="6249"/>
    <cellStyle name="Normal 40 2 2 2 2" xfId="6250"/>
    <cellStyle name="Normal 40 2 2 3" xfId="6251"/>
    <cellStyle name="Normal 40 2 3" xfId="6252"/>
    <cellStyle name="Normal 40 2 3 2" xfId="6253"/>
    <cellStyle name="Normal 40 2 4" xfId="6254"/>
    <cellStyle name="Normal 40 3" xfId="6255"/>
    <cellStyle name="Normal 40 3 2" xfId="6256"/>
    <cellStyle name="Normal 40 3 2 2" xfId="6257"/>
    <cellStyle name="Normal 40 3 3" xfId="6258"/>
    <cellStyle name="Normal 40 4" xfId="6259"/>
    <cellStyle name="Normal 40 4 2" xfId="6260"/>
    <cellStyle name="Normal 40 5" xfId="6261"/>
    <cellStyle name="Normal 41" xfId="6262"/>
    <cellStyle name="Normal 41 2" xfId="6263"/>
    <cellStyle name="Normal 41 2 2" xfId="6264"/>
    <cellStyle name="Normal 41 2 2 2" xfId="6265"/>
    <cellStyle name="Normal 41 2 2 2 2" xfId="6266"/>
    <cellStyle name="Normal 41 2 2 3" xfId="6267"/>
    <cellStyle name="Normal 41 2 3" xfId="6268"/>
    <cellStyle name="Normal 41 2 3 2" xfId="6269"/>
    <cellStyle name="Normal 41 2 4" xfId="6270"/>
    <cellStyle name="Normal 41 3" xfId="6271"/>
    <cellStyle name="Normal 41 3 2" xfId="6272"/>
    <cellStyle name="Normal 41 3 2 2" xfId="6273"/>
    <cellStyle name="Normal 41 3 3" xfId="6274"/>
    <cellStyle name="Normal 41 4" xfId="6275"/>
    <cellStyle name="Normal 41 4 2" xfId="6276"/>
    <cellStyle name="Normal 41 5" xfId="6277"/>
    <cellStyle name="Normal 42" xfId="6278"/>
    <cellStyle name="Normal 42 2" xfId="6279"/>
    <cellStyle name="Normal 42 2 2" xfId="6280"/>
    <cellStyle name="Normal 42 2 2 2" xfId="6281"/>
    <cellStyle name="Normal 42 2 2 2 2" xfId="6282"/>
    <cellStyle name="Normal 42 2 2 3" xfId="6283"/>
    <cellStyle name="Normal 42 2 3" xfId="6284"/>
    <cellStyle name="Normal 42 2 3 2" xfId="6285"/>
    <cellStyle name="Normal 42 2 4" xfId="6286"/>
    <cellStyle name="Normal 42 3" xfId="6287"/>
    <cellStyle name="Normal 42 3 2" xfId="6288"/>
    <cellStyle name="Normal 42 3 2 2" xfId="6289"/>
    <cellStyle name="Normal 42 3 3" xfId="6290"/>
    <cellStyle name="Normal 42 4" xfId="6291"/>
    <cellStyle name="Normal 42 4 2" xfId="6292"/>
    <cellStyle name="Normal 42 5" xfId="6293"/>
    <cellStyle name="Normal 43" xfId="6294"/>
    <cellStyle name="Normal 43 2" xfId="6295"/>
    <cellStyle name="Normal 43 2 2" xfId="6296"/>
    <cellStyle name="Normal 43 2 2 2" xfId="6297"/>
    <cellStyle name="Normal 43 2 2 2 2" xfId="6298"/>
    <cellStyle name="Normal 43 2 2 3" xfId="6299"/>
    <cellStyle name="Normal 43 2 3" xfId="6300"/>
    <cellStyle name="Normal 43 2 3 2" xfId="6301"/>
    <cellStyle name="Normal 43 2 4" xfId="6302"/>
    <cellStyle name="Normal 43 2 5" xfId="6303"/>
    <cellStyle name="Normal 43 3" xfId="6304"/>
    <cellStyle name="Normal 43 3 2" xfId="6305"/>
    <cellStyle name="Normal 43 3 2 2" xfId="6306"/>
    <cellStyle name="Normal 43 3 3" xfId="6307"/>
    <cellStyle name="Normal 43 4" xfId="6308"/>
    <cellStyle name="Normal 43 4 2" xfId="6309"/>
    <cellStyle name="Normal 43 5" xfId="6310"/>
    <cellStyle name="Normal 43 6" xfId="6311"/>
    <cellStyle name="Normal 44" xfId="6312"/>
    <cellStyle name="Normal 44 2" xfId="6313"/>
    <cellStyle name="Normal 44 2 2" xfId="6314"/>
    <cellStyle name="Normal 44 2 2 2" xfId="6315"/>
    <cellStyle name="Normal 44 2 2 2 2" xfId="6316"/>
    <cellStyle name="Normal 44 2 2 2 2 2" xfId="6317"/>
    <cellStyle name="Normal 44 2 2 2 3" xfId="6318"/>
    <cellStyle name="Normal 44 2 2 3" xfId="6319"/>
    <cellStyle name="Normal 44 2 2 3 2" xfId="6320"/>
    <cellStyle name="Normal 44 2 2 4" xfId="6321"/>
    <cellStyle name="Normal 44 2 3" xfId="6322"/>
    <cellStyle name="Normal 44 2 3 2" xfId="6323"/>
    <cellStyle name="Normal 44 2 3 2 2" xfId="6324"/>
    <cellStyle name="Normal 44 2 3 3" xfId="6325"/>
    <cellStyle name="Normal 44 2 4" xfId="6326"/>
    <cellStyle name="Normal 44 2 4 2" xfId="6327"/>
    <cellStyle name="Normal 44 2 5" xfId="6328"/>
    <cellStyle name="Normal 44 3" xfId="6329"/>
    <cellStyle name="Normal 44 3 2" xfId="6330"/>
    <cellStyle name="Normal 44 3 2 2" xfId="6331"/>
    <cellStyle name="Normal 44 3 2 2 2" xfId="6332"/>
    <cellStyle name="Normal 44 3 2 3" xfId="6333"/>
    <cellStyle name="Normal 44 3 3" xfId="6334"/>
    <cellStyle name="Normal 44 3 3 2" xfId="6335"/>
    <cellStyle name="Normal 44 3 4" xfId="6336"/>
    <cellStyle name="Normal 44 4" xfId="6337"/>
    <cellStyle name="Normal 44 4 2" xfId="6338"/>
    <cellStyle name="Normal 44 4 2 2" xfId="6339"/>
    <cellStyle name="Normal 44 4 3" xfId="6340"/>
    <cellStyle name="Normal 44 5" xfId="6341"/>
    <cellStyle name="Normal 44 5 2" xfId="6342"/>
    <cellStyle name="Normal 44 6" xfId="6343"/>
    <cellStyle name="Normal 44 7" xfId="6344"/>
    <cellStyle name="Normal 45" xfId="6345"/>
    <cellStyle name="Normal 45 2" xfId="6346"/>
    <cellStyle name="Normal 45 2 2" xfId="6347"/>
    <cellStyle name="Normal 45 2 2 2" xfId="6348"/>
    <cellStyle name="Normal 45 2 2 2 2" xfId="6349"/>
    <cellStyle name="Normal 45 2 2 3" xfId="6350"/>
    <cellStyle name="Normal 45 2 3" xfId="6351"/>
    <cellStyle name="Normal 45 2 3 2" xfId="6352"/>
    <cellStyle name="Normal 45 2 4" xfId="6353"/>
    <cellStyle name="Normal 45 3" xfId="6354"/>
    <cellStyle name="Normal 45 3 2" xfId="6355"/>
    <cellStyle name="Normal 45 3 2 2" xfId="6356"/>
    <cellStyle name="Normal 45 3 3" xfId="6357"/>
    <cellStyle name="Normal 45 4" xfId="6358"/>
    <cellStyle name="Normal 45 4 2" xfId="6359"/>
    <cellStyle name="Normal 45 5" xfId="6360"/>
    <cellStyle name="Normal 45 6" xfId="6361"/>
    <cellStyle name="Normal 46" xfId="6362"/>
    <cellStyle name="Normal 46 2" xfId="6363"/>
    <cellStyle name="Normal 46 2 2" xfId="6364"/>
    <cellStyle name="Normal 46 2 2 2" xfId="6365"/>
    <cellStyle name="Normal 46 2 2 2 2" xfId="6366"/>
    <cellStyle name="Normal 46 2 2 3" xfId="6367"/>
    <cellStyle name="Normal 46 2 3" xfId="6368"/>
    <cellStyle name="Normal 46 2 3 2" xfId="6369"/>
    <cellStyle name="Normal 46 2 4" xfId="6370"/>
    <cellStyle name="Normal 46 3" xfId="6371"/>
    <cellStyle name="Normal 46 3 2" xfId="6372"/>
    <cellStyle name="Normal 46 3 2 2" xfId="6373"/>
    <cellStyle name="Normal 46 3 3" xfId="6374"/>
    <cellStyle name="Normal 46 4" xfId="6375"/>
    <cellStyle name="Normal 46 4 2" xfId="6376"/>
    <cellStyle name="Normal 46 5" xfId="6377"/>
    <cellStyle name="Normal 46 6" xfId="6378"/>
    <cellStyle name="Normal 47" xfId="6379"/>
    <cellStyle name="Normal 47 2" xfId="6380"/>
    <cellStyle name="Normal 47 2 2" xfId="6381"/>
    <cellStyle name="Normal 47 2 2 2" xfId="6382"/>
    <cellStyle name="Normal 47 2 2 2 2" xfId="6383"/>
    <cellStyle name="Normal 47 2 2 3" xfId="6384"/>
    <cellStyle name="Normal 47 2 3" xfId="6385"/>
    <cellStyle name="Normal 47 2 3 2" xfId="6386"/>
    <cellStyle name="Normal 47 2 4" xfId="6387"/>
    <cellStyle name="Normal 47 3" xfId="6388"/>
    <cellStyle name="Normal 47 3 2" xfId="6389"/>
    <cellStyle name="Normal 47 3 2 2" xfId="6390"/>
    <cellStyle name="Normal 47 3 3" xfId="6391"/>
    <cellStyle name="Normal 47 4" xfId="6392"/>
    <cellStyle name="Normal 47 4 2" xfId="6393"/>
    <cellStyle name="Normal 47 5" xfId="6394"/>
    <cellStyle name="Normal 47 6" xfId="6395"/>
    <cellStyle name="Normal 48" xfId="6396"/>
    <cellStyle name="Normal 48 2" xfId="6397"/>
    <cellStyle name="Normal 48 2 2" xfId="6398"/>
    <cellStyle name="Normal 48 2 2 2" xfId="6399"/>
    <cellStyle name="Normal 48 2 2 2 2" xfId="6400"/>
    <cellStyle name="Normal 48 2 2 3" xfId="6401"/>
    <cellStyle name="Normal 48 2 3" xfId="6402"/>
    <cellStyle name="Normal 48 2 3 2" xfId="6403"/>
    <cellStyle name="Normal 48 2 4" xfId="6404"/>
    <cellStyle name="Normal 48 3" xfId="6405"/>
    <cellStyle name="Normal 48 3 2" xfId="6406"/>
    <cellStyle name="Normal 48 3 2 2" xfId="6407"/>
    <cellStyle name="Normal 48 3 3" xfId="6408"/>
    <cellStyle name="Normal 48 4" xfId="6409"/>
    <cellStyle name="Normal 48 4 2" xfId="6410"/>
    <cellStyle name="Normal 48 5" xfId="6411"/>
    <cellStyle name="Normal 48 6" xfId="6412"/>
    <cellStyle name="Normal 49" xfId="6413"/>
    <cellStyle name="Normal 49 2" xfId="6414"/>
    <cellStyle name="Normal 49 2 2" xfId="6415"/>
    <cellStyle name="Normal 49 2 2 2" xfId="6416"/>
    <cellStyle name="Normal 49 2 2 2 2" xfId="6417"/>
    <cellStyle name="Normal 49 2 2 3" xfId="6418"/>
    <cellStyle name="Normal 49 2 3" xfId="6419"/>
    <cellStyle name="Normal 49 2 3 2" xfId="6420"/>
    <cellStyle name="Normal 49 2 4" xfId="6421"/>
    <cellStyle name="Normal 49 3" xfId="6422"/>
    <cellStyle name="Normal 49 3 2" xfId="6423"/>
    <cellStyle name="Normal 49 3 2 2" xfId="6424"/>
    <cellStyle name="Normal 49 3 3" xfId="6425"/>
    <cellStyle name="Normal 49 4" xfId="6426"/>
    <cellStyle name="Normal 49 4 2" xfId="6427"/>
    <cellStyle name="Normal 49 5" xfId="6428"/>
    <cellStyle name="Normal 49 6" xfId="6429"/>
    <cellStyle name="Normal 5" xfId="6430"/>
    <cellStyle name="Normal 5 10" xfId="6431"/>
    <cellStyle name="Normal 5 10 2" xfId="6432"/>
    <cellStyle name="Normal 5 10 2 2" xfId="6433"/>
    <cellStyle name="Normal 5 10 2 2 2" xfId="6434"/>
    <cellStyle name="Normal 5 10 2 3" xfId="6435"/>
    <cellStyle name="Normal 5 10 3" xfId="6436"/>
    <cellStyle name="Normal 5 10 3 2" xfId="6437"/>
    <cellStyle name="Normal 5 10 4" xfId="6438"/>
    <cellStyle name="Normal 5 11" xfId="6439"/>
    <cellStyle name="Normal 5 11 2" xfId="6440"/>
    <cellStyle name="Normal 5 11 2 2" xfId="6441"/>
    <cellStyle name="Normal 5 11 3" xfId="6442"/>
    <cellStyle name="Normal 5 12" xfId="6443"/>
    <cellStyle name="Normal 5 12 2" xfId="6444"/>
    <cellStyle name="Normal 5 13" xfId="6445"/>
    <cellStyle name="Normal 5 14" xfId="6446"/>
    <cellStyle name="Normal 5 15" xfId="6447"/>
    <cellStyle name="Normal 5 2" xfId="6448"/>
    <cellStyle name="Normal 5 2 2" xfId="6449"/>
    <cellStyle name="Normal 5 2 2 2" xfId="6450"/>
    <cellStyle name="Normal 5 2 3" xfId="6451"/>
    <cellStyle name="Normal 5 2 3 2" xfId="6452"/>
    <cellStyle name="Normal 5 2 4" xfId="6453"/>
    <cellStyle name="Normal 5 2 5" xfId="6454"/>
    <cellStyle name="Normal 5 3" xfId="6455"/>
    <cellStyle name="Normal 5 3 2" xfId="6456"/>
    <cellStyle name="Normal 5 3 2 2" xfId="6457"/>
    <cellStyle name="Normal 5 3 3" xfId="6458"/>
    <cellStyle name="Normal 5 3 3 2" xfId="6459"/>
    <cellStyle name="Normal 5 3 4" xfId="6460"/>
    <cellStyle name="Normal 5 4" xfId="6461"/>
    <cellStyle name="Normal 5 4 2" xfId="6462"/>
    <cellStyle name="Normal 5 4 3" xfId="6463"/>
    <cellStyle name="Normal 5 4 4" xfId="6464"/>
    <cellStyle name="Normal 5 5" xfId="6465"/>
    <cellStyle name="Normal 5 5 2" xfId="6466"/>
    <cellStyle name="Normal 5 5 3" xfId="6467"/>
    <cellStyle name="Normal 5 5 4" xfId="6468"/>
    <cellStyle name="Normal 5 6" xfId="6469"/>
    <cellStyle name="Normal 5 6 2" xfId="6470"/>
    <cellStyle name="Normal 5 6 3" xfId="6471"/>
    <cellStyle name="Normal 5 6 4" xfId="6472"/>
    <cellStyle name="Normal 5 7" xfId="6473"/>
    <cellStyle name="Normal 5 7 2" xfId="6474"/>
    <cellStyle name="Normal 5 7 3" xfId="6475"/>
    <cellStyle name="Normal 5 8" xfId="6476"/>
    <cellStyle name="Normal 5 8 2" xfId="6477"/>
    <cellStyle name="Normal 5 8 2 2" xfId="6478"/>
    <cellStyle name="Normal 5 8 2 2 2" xfId="6479"/>
    <cellStyle name="Normal 5 8 2 2 2 2" xfId="6480"/>
    <cellStyle name="Normal 5 8 2 2 3" xfId="6481"/>
    <cellStyle name="Normal 5 8 2 3" xfId="6482"/>
    <cellStyle name="Normal 5 8 2 3 2" xfId="6483"/>
    <cellStyle name="Normal 5 8 2 4" xfId="6484"/>
    <cellStyle name="Normal 5 8 3" xfId="6485"/>
    <cellStyle name="Normal 5 8 3 2" xfId="6486"/>
    <cellStyle name="Normal 5 8 3 2 2" xfId="6487"/>
    <cellStyle name="Normal 5 8 3 3" xfId="6488"/>
    <cellStyle name="Normal 5 8 4" xfId="6489"/>
    <cellStyle name="Normal 5 8 4 2" xfId="6490"/>
    <cellStyle name="Normal 5 8 5" xfId="6491"/>
    <cellStyle name="Normal 5 9" xfId="6492"/>
    <cellStyle name="Normal 5 9 2" xfId="6493"/>
    <cellStyle name="Normal 5 9 2 2" xfId="6494"/>
    <cellStyle name="Normal 5 9 2 2 2" xfId="6495"/>
    <cellStyle name="Normal 5 9 2 2 2 2" xfId="6496"/>
    <cellStyle name="Normal 5 9 2 2 3" xfId="6497"/>
    <cellStyle name="Normal 5 9 2 3" xfId="6498"/>
    <cellStyle name="Normal 5 9 2 3 2" xfId="6499"/>
    <cellStyle name="Normal 5 9 2 4" xfId="6500"/>
    <cellStyle name="Normal 5 9 3" xfId="6501"/>
    <cellStyle name="Normal 5 9 3 2" xfId="6502"/>
    <cellStyle name="Normal 5 9 3 2 2" xfId="6503"/>
    <cellStyle name="Normal 5 9 3 3" xfId="6504"/>
    <cellStyle name="Normal 5 9 4" xfId="6505"/>
    <cellStyle name="Normal 5 9 4 2" xfId="6506"/>
    <cellStyle name="Normal 5 9 5" xfId="6507"/>
    <cellStyle name="Normal 50" xfId="6508"/>
    <cellStyle name="Normal 50 2" xfId="6509"/>
    <cellStyle name="Normal 50 2 2" xfId="6510"/>
    <cellStyle name="Normal 50 2 2 2" xfId="6511"/>
    <cellStyle name="Normal 50 2 2 2 2" xfId="6512"/>
    <cellStyle name="Normal 50 2 2 3" xfId="6513"/>
    <cellStyle name="Normal 50 2 3" xfId="6514"/>
    <cellStyle name="Normal 50 2 3 2" xfId="6515"/>
    <cellStyle name="Normal 50 2 4" xfId="6516"/>
    <cellStyle name="Normal 50 3" xfId="6517"/>
    <cellStyle name="Normal 50 3 2" xfId="6518"/>
    <cellStyle name="Normal 50 3 2 2" xfId="6519"/>
    <cellStyle name="Normal 50 3 3" xfId="6520"/>
    <cellStyle name="Normal 50 4" xfId="6521"/>
    <cellStyle name="Normal 50 4 2" xfId="6522"/>
    <cellStyle name="Normal 50 5" xfId="6523"/>
    <cellStyle name="Normal 50 6" xfId="6524"/>
    <cellStyle name="Normal 51" xfId="6525"/>
    <cellStyle name="Normal 51 2" xfId="6526"/>
    <cellStyle name="Normal 51 2 2" xfId="6527"/>
    <cellStyle name="Normal 51 2 2 2" xfId="6528"/>
    <cellStyle name="Normal 51 2 2 2 2" xfId="6529"/>
    <cellStyle name="Normal 51 2 2 3" xfId="6530"/>
    <cellStyle name="Normal 51 2 3" xfId="6531"/>
    <cellStyle name="Normal 51 2 3 2" xfId="6532"/>
    <cellStyle name="Normal 51 2 4" xfId="6533"/>
    <cellStyle name="Normal 51 3" xfId="6534"/>
    <cellStyle name="Normal 51 3 2" xfId="6535"/>
    <cellStyle name="Normal 51 3 2 2" xfId="6536"/>
    <cellStyle name="Normal 51 3 3" xfId="6537"/>
    <cellStyle name="Normal 51 4" xfId="6538"/>
    <cellStyle name="Normal 51 4 2" xfId="6539"/>
    <cellStyle name="Normal 51 5" xfId="6540"/>
    <cellStyle name="Normal 51 6" xfId="6541"/>
    <cellStyle name="Normal 52" xfId="6542"/>
    <cellStyle name="Normal 52 2" xfId="6543"/>
    <cellStyle name="Normal 52 2 2" xfId="6544"/>
    <cellStyle name="Normal 52 2 2 2" xfId="6545"/>
    <cellStyle name="Normal 52 2 2 2 2" xfId="6546"/>
    <cellStyle name="Normal 52 2 2 3" xfId="6547"/>
    <cellStyle name="Normal 52 2 3" xfId="6548"/>
    <cellStyle name="Normal 52 2 3 2" xfId="6549"/>
    <cellStyle name="Normal 52 2 4" xfId="6550"/>
    <cellStyle name="Normal 52 3" xfId="6551"/>
    <cellStyle name="Normal 52 3 2" xfId="6552"/>
    <cellStyle name="Normal 52 3 2 2" xfId="6553"/>
    <cellStyle name="Normal 52 3 3" xfId="6554"/>
    <cellStyle name="Normal 52 4" xfId="6555"/>
    <cellStyle name="Normal 52 4 2" xfId="6556"/>
    <cellStyle name="Normal 52 5" xfId="6557"/>
    <cellStyle name="Normal 53" xfId="6558"/>
    <cellStyle name="Normal 53 2" xfId="6559"/>
    <cellStyle name="Normal 54" xfId="6560"/>
    <cellStyle name="Normal 54 2" xfId="6561"/>
    <cellStyle name="Normal 55" xfId="6562"/>
    <cellStyle name="Normal 55 2" xfId="6563"/>
    <cellStyle name="Normal 55 2 2" xfId="6564"/>
    <cellStyle name="Normal 55 2 2 2" xfId="6565"/>
    <cellStyle name="Normal 55 2 3" xfId="6566"/>
    <cellStyle name="Normal 55 3" xfId="6567"/>
    <cellStyle name="Normal 55 3 2" xfId="6568"/>
    <cellStyle name="Normal 55 4" xfId="6569"/>
    <cellStyle name="Normal 55 5" xfId="6570"/>
    <cellStyle name="Normal 56" xfId="6571"/>
    <cellStyle name="Normal 56 2" xfId="6572"/>
    <cellStyle name="Normal 56 2 2" xfId="6573"/>
    <cellStyle name="Normal 56 2 2 2" xfId="6574"/>
    <cellStyle name="Normal 56 2 3" xfId="6575"/>
    <cellStyle name="Normal 56 3" xfId="6576"/>
    <cellStyle name="Normal 56 3 2" xfId="6577"/>
    <cellStyle name="Normal 56 4" xfId="6578"/>
    <cellStyle name="Normal 57" xfId="6579"/>
    <cellStyle name="Normal 57 2" xfId="6580"/>
    <cellStyle name="Normal 57 2 2" xfId="6581"/>
    <cellStyle name="Normal 57 2 2 2" xfId="6582"/>
    <cellStyle name="Normal 57 2 3" xfId="6583"/>
    <cellStyle name="Normal 57 3" xfId="6584"/>
    <cellStyle name="Normal 57 3 2" xfId="6585"/>
    <cellStyle name="Normal 57 4" xfId="6586"/>
    <cellStyle name="Normal 58" xfId="6587"/>
    <cellStyle name="Normal 58 2" xfId="6588"/>
    <cellStyle name="Normal 58 2 2" xfId="6589"/>
    <cellStyle name="Normal 58 2 2 2" xfId="6590"/>
    <cellStyle name="Normal 58 2 3" xfId="6591"/>
    <cellStyle name="Normal 58 3" xfId="6592"/>
    <cellStyle name="Normal 58 3 2" xfId="6593"/>
    <cellStyle name="Normal 58 4" xfId="6594"/>
    <cellStyle name="Normal 59" xfId="6595"/>
    <cellStyle name="Normal 6" xfId="15"/>
    <cellStyle name="Normal 6 10" xfId="6596"/>
    <cellStyle name="Normal 6 11" xfId="6597"/>
    <cellStyle name="Normal 6 12" xfId="6598"/>
    <cellStyle name="Normal 6 13" xfId="6599"/>
    <cellStyle name="Normal 6 2" xfId="6600"/>
    <cellStyle name="Normal 6 2 2" xfId="6601"/>
    <cellStyle name="Normal 6 2 2 2" xfId="6602"/>
    <cellStyle name="Normal 6 2 2 2 2" xfId="6603"/>
    <cellStyle name="Normal 6 2 2 2 2 2" xfId="6604"/>
    <cellStyle name="Normal 6 2 2 2 2 2 2" xfId="6605"/>
    <cellStyle name="Normal 6 2 2 2 2 2 3" xfId="6606"/>
    <cellStyle name="Normal 6 2 2 2 2 2 4" xfId="6607"/>
    <cellStyle name="Normal 6 2 2 2 2 2 5" xfId="6608"/>
    <cellStyle name="Normal 6 2 3" xfId="6609"/>
    <cellStyle name="Normal 6 2 4" xfId="6610"/>
    <cellStyle name="Normal 6 2 5" xfId="6611"/>
    <cellStyle name="Normal 6 3" xfId="6612"/>
    <cellStyle name="Normal 6 3 2" xfId="6613"/>
    <cellStyle name="Normal 6 3 3" xfId="6614"/>
    <cellStyle name="Normal 6 3 4" xfId="6615"/>
    <cellStyle name="Normal 6 4" xfId="6616"/>
    <cellStyle name="Normal 6 4 2" xfId="6617"/>
    <cellStyle name="Normal 6 4 3" xfId="6618"/>
    <cellStyle name="Normal 6 5" xfId="6619"/>
    <cellStyle name="Normal 6 5 2" xfId="6620"/>
    <cellStyle name="Normal 6 5 2 2" xfId="6621"/>
    <cellStyle name="Normal 6 5 2 2 2" xfId="6622"/>
    <cellStyle name="Normal 6 5 2 2 2 2" xfId="6623"/>
    <cellStyle name="Normal 6 5 2 2 3" xfId="6624"/>
    <cellStyle name="Normal 6 5 2 3" xfId="6625"/>
    <cellStyle name="Normal 6 5 2 3 2" xfId="6626"/>
    <cellStyle name="Normal 6 5 2 4" xfId="6627"/>
    <cellStyle name="Normal 6 5 3" xfId="6628"/>
    <cellStyle name="Normal 6 5 3 2" xfId="6629"/>
    <cellStyle name="Normal 6 5 3 2 2" xfId="6630"/>
    <cellStyle name="Normal 6 5 3 3" xfId="6631"/>
    <cellStyle name="Normal 6 5 4" xfId="6632"/>
    <cellStyle name="Normal 6 5 4 2" xfId="6633"/>
    <cellStyle name="Normal 6 5 5" xfId="6634"/>
    <cellStyle name="Normal 6 6" xfId="6635"/>
    <cellStyle name="Normal 6 6 2" xfId="6636"/>
    <cellStyle name="Normal 6 6 2 2" xfId="6637"/>
    <cellStyle name="Normal 6 6 2 2 2" xfId="6638"/>
    <cellStyle name="Normal 6 6 2 2 2 2" xfId="6639"/>
    <cellStyle name="Normal 6 6 2 2 3" xfId="6640"/>
    <cellStyle name="Normal 6 6 2 3" xfId="6641"/>
    <cellStyle name="Normal 6 6 2 3 2" xfId="6642"/>
    <cellStyle name="Normal 6 6 2 4" xfId="6643"/>
    <cellStyle name="Normal 6 6 3" xfId="6644"/>
    <cellStyle name="Normal 6 6 3 2" xfId="6645"/>
    <cellStyle name="Normal 6 6 3 2 2" xfId="6646"/>
    <cellStyle name="Normal 6 6 3 3" xfId="6647"/>
    <cellStyle name="Normal 6 6 4" xfId="6648"/>
    <cellStyle name="Normal 6 6 4 2" xfId="6649"/>
    <cellStyle name="Normal 6 6 5" xfId="6650"/>
    <cellStyle name="Normal 6 7" xfId="6651"/>
    <cellStyle name="Normal 6 7 2" xfId="6652"/>
    <cellStyle name="Normal 6 7 2 2" xfId="6653"/>
    <cellStyle name="Normal 6 7 2 2 2" xfId="6654"/>
    <cellStyle name="Normal 6 7 2 3" xfId="6655"/>
    <cellStyle name="Normal 6 7 3" xfId="6656"/>
    <cellStyle name="Normal 6 7 3 2" xfId="6657"/>
    <cellStyle name="Normal 6 7 4" xfId="6658"/>
    <cellStyle name="Normal 6 8" xfId="6659"/>
    <cellStyle name="Normal 6 8 2" xfId="6660"/>
    <cellStyle name="Normal 6 8 2 2" xfId="6661"/>
    <cellStyle name="Normal 6 8 3" xfId="6662"/>
    <cellStyle name="Normal 6 9" xfId="6663"/>
    <cellStyle name="Normal 6 9 2" xfId="6664"/>
    <cellStyle name="Normal 60" xfId="6665"/>
    <cellStyle name="Normal 60 2" xfId="6666"/>
    <cellStyle name="Normal 60 2 2" xfId="6667"/>
    <cellStyle name="Normal 60 2 2 2" xfId="6668"/>
    <cellStyle name="Normal 60 2 3" xfId="6669"/>
    <cellStyle name="Normal 60 3" xfId="6670"/>
    <cellStyle name="Normal 60 3 2" xfId="6671"/>
    <cellStyle name="Normal 60 4" xfId="6672"/>
    <cellStyle name="Normal 61" xfId="6673"/>
    <cellStyle name="Normal 61 2" xfId="6674"/>
    <cellStyle name="Normal 61 2 2" xfId="6675"/>
    <cellStyle name="Normal 61 2 2 2" xfId="6676"/>
    <cellStyle name="Normal 61 2 3" xfId="6677"/>
    <cellStyle name="Normal 61 3" xfId="6678"/>
    <cellStyle name="Normal 61 3 2" xfId="6679"/>
    <cellStyle name="Normal 61 4" xfId="6680"/>
    <cellStyle name="Normal 62" xfId="6681"/>
    <cellStyle name="Normal 62 2" xfId="6682"/>
    <cellStyle name="Normal 62 2 2" xfId="6683"/>
    <cellStyle name="Normal 62 2 2 2" xfId="6684"/>
    <cellStyle name="Normal 62 2 3" xfId="6685"/>
    <cellStyle name="Normal 62 3" xfId="6686"/>
    <cellStyle name="Normal 62 3 2" xfId="6687"/>
    <cellStyle name="Normal 62 4" xfId="6688"/>
    <cellStyle name="Normal 63" xfId="6689"/>
    <cellStyle name="Normal 63 2" xfId="6690"/>
    <cellStyle name="Normal 63 2 2" xfId="6691"/>
    <cellStyle name="Normal 63 2 2 2" xfId="6692"/>
    <cellStyle name="Normal 63 2 3" xfId="6693"/>
    <cellStyle name="Normal 63 3" xfId="6694"/>
    <cellStyle name="Normal 63 3 2" xfId="6695"/>
    <cellStyle name="Normal 63 4" xfId="6696"/>
    <cellStyle name="Normal 64" xfId="6697"/>
    <cellStyle name="Normal 64 2" xfId="6698"/>
    <cellStyle name="Normal 64 2 2" xfId="6699"/>
    <cellStyle name="Normal 64 2 2 2" xfId="6700"/>
    <cellStyle name="Normal 64 2 3" xfId="6701"/>
    <cellStyle name="Normal 64 3" xfId="6702"/>
    <cellStyle name="Normal 64 3 2" xfId="6703"/>
    <cellStyle name="Normal 64 4" xfId="6704"/>
    <cellStyle name="Normal 65" xfId="6705"/>
    <cellStyle name="Normal 65 2" xfId="6706"/>
    <cellStyle name="Normal 65 2 2" xfId="6707"/>
    <cellStyle name="Normal 65 2 2 2" xfId="6708"/>
    <cellStyle name="Normal 65 2 3" xfId="6709"/>
    <cellStyle name="Normal 65 3" xfId="6710"/>
    <cellStyle name="Normal 65 3 2" xfId="6711"/>
    <cellStyle name="Normal 65 4" xfId="6712"/>
    <cellStyle name="Normal 66" xfId="6713"/>
    <cellStyle name="Normal 66 2" xfId="6714"/>
    <cellStyle name="Normal 66 2 2" xfId="6715"/>
    <cellStyle name="Normal 66 2 2 2" xfId="6716"/>
    <cellStyle name="Normal 66 2 3" xfId="6717"/>
    <cellStyle name="Normal 66 3" xfId="6718"/>
    <cellStyle name="Normal 66 3 2" xfId="6719"/>
    <cellStyle name="Normal 66 4" xfId="6720"/>
    <cellStyle name="Normal 67" xfId="6721"/>
    <cellStyle name="Normal 67 2" xfId="6722"/>
    <cellStyle name="Normal 67 2 2" xfId="6723"/>
    <cellStyle name="Normal 67 2 2 2" xfId="6724"/>
    <cellStyle name="Normal 67 2 3" xfId="6725"/>
    <cellStyle name="Normal 67 3" xfId="6726"/>
    <cellStyle name="Normal 67 3 2" xfId="6727"/>
    <cellStyle name="Normal 67 4" xfId="6728"/>
    <cellStyle name="Normal 68" xfId="6729"/>
    <cellStyle name="Normal 68 2" xfId="6730"/>
    <cellStyle name="Normal 68 2 2" xfId="6731"/>
    <cellStyle name="Normal 68 2 2 2" xfId="6732"/>
    <cellStyle name="Normal 68 2 3" xfId="6733"/>
    <cellStyle name="Normal 68 3" xfId="6734"/>
    <cellStyle name="Normal 68 3 2" xfId="6735"/>
    <cellStyle name="Normal 68 4" xfId="6736"/>
    <cellStyle name="Normal 69" xfId="6737"/>
    <cellStyle name="Normal 69 2" xfId="6738"/>
    <cellStyle name="Normal 69 2 2" xfId="6739"/>
    <cellStyle name="Normal 69 2 2 2" xfId="6740"/>
    <cellStyle name="Normal 69 2 3" xfId="6741"/>
    <cellStyle name="Normal 69 3" xfId="6742"/>
    <cellStyle name="Normal 69 3 2" xfId="6743"/>
    <cellStyle name="Normal 69 4" xfId="6744"/>
    <cellStyle name="Normal 7" xfId="6745"/>
    <cellStyle name="Normal 7 2" xfId="6746"/>
    <cellStyle name="Normal 7 2 2" xfId="6747"/>
    <cellStyle name="Normal 7 2 2 2" xfId="6748"/>
    <cellStyle name="Normal 7 2 2 2 2" xfId="6749"/>
    <cellStyle name="Normal 7 2 2 2 2 2" xfId="6750"/>
    <cellStyle name="Normal 7 2 2 2 3" xfId="6751"/>
    <cellStyle name="Normal 7 2 2 3" xfId="6752"/>
    <cellStyle name="Normal 7 2 2 3 2" xfId="6753"/>
    <cellStyle name="Normal 7 2 2 4" xfId="6754"/>
    <cellStyle name="Normal 7 2 2 5" xfId="6755"/>
    <cellStyle name="Normal 7 2 3" xfId="6756"/>
    <cellStyle name="Normal 7 2 3 2" xfId="6757"/>
    <cellStyle name="Normal 7 2 3 2 2" xfId="6758"/>
    <cellStyle name="Normal 7 2 3 3" xfId="6759"/>
    <cellStyle name="Normal 7 2 4" xfId="6760"/>
    <cellStyle name="Normal 7 2 4 2" xfId="6761"/>
    <cellStyle name="Normal 7 2 5" xfId="6762"/>
    <cellStyle name="Normal 7 2 6" xfId="6763"/>
    <cellStyle name="Normal 7 3" xfId="6764"/>
    <cellStyle name="Normal 7 3 2" xfId="6765"/>
    <cellStyle name="Normal 7 3 2 2" xfId="6766"/>
    <cellStyle name="Normal 7 3 2 2 2" xfId="6767"/>
    <cellStyle name="Normal 7 3 2 2 2 2" xfId="6768"/>
    <cellStyle name="Normal 7 3 2 2 3" xfId="6769"/>
    <cellStyle name="Normal 7 3 2 3" xfId="6770"/>
    <cellStyle name="Normal 7 3 2 3 2" xfId="6771"/>
    <cellStyle name="Normal 7 3 2 4" xfId="6772"/>
    <cellStyle name="Normal 7 3 3" xfId="6773"/>
    <cellStyle name="Normal 7 3 3 2" xfId="6774"/>
    <cellStyle name="Normal 7 3 3 2 2" xfId="6775"/>
    <cellStyle name="Normal 7 3 3 3" xfId="6776"/>
    <cellStyle name="Normal 7 3 4" xfId="6777"/>
    <cellStyle name="Normal 7 3 4 2" xfId="6778"/>
    <cellStyle name="Normal 7 3 5" xfId="6779"/>
    <cellStyle name="Normal 7 3 6" xfId="6780"/>
    <cellStyle name="Normal 7 4" xfId="6781"/>
    <cellStyle name="Normal 7 4 2" xfId="6782"/>
    <cellStyle name="Normal 7 4 2 2" xfId="6783"/>
    <cellStyle name="Normal 7 4 2 2 2" xfId="6784"/>
    <cellStyle name="Normal 7 4 2 3" xfId="6785"/>
    <cellStyle name="Normal 7 4 3" xfId="6786"/>
    <cellStyle name="Normal 7 4 3 2" xfId="6787"/>
    <cellStyle name="Normal 7 4 4" xfId="6788"/>
    <cellStyle name="Normal 7 5" xfId="6789"/>
    <cellStyle name="Normal 7 5 2" xfId="6790"/>
    <cellStyle name="Normal 7 5 2 2" xfId="6791"/>
    <cellStyle name="Normal 7 5 3" xfId="6792"/>
    <cellStyle name="Normal 7 6" xfId="6793"/>
    <cellStyle name="Normal 7 6 2" xfId="6794"/>
    <cellStyle name="Normal 7 7" xfId="6795"/>
    <cellStyle name="Normal 7 8" xfId="6796"/>
    <cellStyle name="Normal 7 9" xfId="6797"/>
    <cellStyle name="Normal 7_05-29-2012 Cuadre MDR" xfId="6798"/>
    <cellStyle name="Normal 70" xfId="6799"/>
    <cellStyle name="Normal 70 2" xfId="6800"/>
    <cellStyle name="Normal 70 2 2" xfId="6801"/>
    <cellStyle name="Normal 70 2 2 2" xfId="6802"/>
    <cellStyle name="Normal 70 2 3" xfId="6803"/>
    <cellStyle name="Normal 70 3" xfId="6804"/>
    <cellStyle name="Normal 70 3 2" xfId="6805"/>
    <cellStyle name="Normal 70 4" xfId="6806"/>
    <cellStyle name="Normal 70 5" xfId="6807"/>
    <cellStyle name="Normal 71" xfId="6808"/>
    <cellStyle name="Normal 71 2" xfId="6809"/>
    <cellStyle name="Normal 71 2 2" xfId="6810"/>
    <cellStyle name="Normal 71 2 2 2" xfId="6811"/>
    <cellStyle name="Normal 71 2 3" xfId="6812"/>
    <cellStyle name="Normal 71 3" xfId="6813"/>
    <cellStyle name="Normal 71 3 2" xfId="6814"/>
    <cellStyle name="Normal 71 4" xfId="6815"/>
    <cellStyle name="Normal 72" xfId="6816"/>
    <cellStyle name="Normal 72 2" xfId="6817"/>
    <cellStyle name="Normal 72 2 2" xfId="6818"/>
    <cellStyle name="Normal 72 2 2 2" xfId="6819"/>
    <cellStyle name="Normal 72 2 3" xfId="6820"/>
    <cellStyle name="Normal 72 3" xfId="6821"/>
    <cellStyle name="Normal 72 3 2" xfId="6822"/>
    <cellStyle name="Normal 72 4" xfId="6823"/>
    <cellStyle name="Normal 73" xfId="6824"/>
    <cellStyle name="Normal 73 2" xfId="6825"/>
    <cellStyle name="Normal 73 2 2" xfId="6826"/>
    <cellStyle name="Normal 73 2 2 2" xfId="6827"/>
    <cellStyle name="Normal 73 2 3" xfId="6828"/>
    <cellStyle name="Normal 73 3" xfId="6829"/>
    <cellStyle name="Normal 73 3 2" xfId="6830"/>
    <cellStyle name="Normal 73 4" xfId="6831"/>
    <cellStyle name="Normal 74" xfId="6832"/>
    <cellStyle name="Normal 74 2" xfId="6833"/>
    <cellStyle name="Normal 74 2 2" xfId="6834"/>
    <cellStyle name="Normal 74 2 2 2" xfId="6835"/>
    <cellStyle name="Normal 74 2 3" xfId="6836"/>
    <cellStyle name="Normal 74 3" xfId="6837"/>
    <cellStyle name="Normal 74 3 2" xfId="6838"/>
    <cellStyle name="Normal 74 4" xfId="6839"/>
    <cellStyle name="Normal 75" xfId="6840"/>
    <cellStyle name="Normal 75 2" xfId="6841"/>
    <cellStyle name="Normal 76" xfId="6842"/>
    <cellStyle name="Normal 77" xfId="6843"/>
    <cellStyle name="Normal 77 2" xfId="6844"/>
    <cellStyle name="Normal 77 2 2" xfId="6845"/>
    <cellStyle name="Normal 77 3" xfId="6846"/>
    <cellStyle name="Normal 78" xfId="6847"/>
    <cellStyle name="Normal 78 2" xfId="6848"/>
    <cellStyle name="Normal 78 2 2" xfId="6849"/>
    <cellStyle name="Normal 78 3" xfId="6850"/>
    <cellStyle name="Normal 79" xfId="6851"/>
    <cellStyle name="Normal 8" xfId="6852"/>
    <cellStyle name="Normal 8 10" xfId="6853"/>
    <cellStyle name="Normal 8 2" xfId="6854"/>
    <cellStyle name="Normal 8 2 2" xfId="6855"/>
    <cellStyle name="Normal 8 2 2 2" xfId="6856"/>
    <cellStyle name="Normal 8 2 2 2 2" xfId="6857"/>
    <cellStyle name="Normal 8 2 2 2 2 2" xfId="6858"/>
    <cellStyle name="Normal 8 2 2 2 3" xfId="6859"/>
    <cellStyle name="Normal 8 2 2 3" xfId="6860"/>
    <cellStyle name="Normal 8 2 2 3 2" xfId="6861"/>
    <cellStyle name="Normal 8 2 2 4" xfId="6862"/>
    <cellStyle name="Normal 8 2 3" xfId="6863"/>
    <cellStyle name="Normal 8 2 3 2" xfId="6864"/>
    <cellStyle name="Normal 8 2 3 2 2" xfId="6865"/>
    <cellStyle name="Normal 8 2 3 3" xfId="6866"/>
    <cellStyle name="Normal 8 2 4" xfId="6867"/>
    <cellStyle name="Normal 8 2 4 2" xfId="6868"/>
    <cellStyle name="Normal 8 2 5" xfId="6869"/>
    <cellStyle name="Normal 8 2 6" xfId="6870"/>
    <cellStyle name="Normal 8 3" xfId="6871"/>
    <cellStyle name="Normal 8 3 2" xfId="6872"/>
    <cellStyle name="Normal 8 3 2 2" xfId="6873"/>
    <cellStyle name="Normal 8 3 2 2 2" xfId="6874"/>
    <cellStyle name="Normal 8 3 2 2 2 2" xfId="6875"/>
    <cellStyle name="Normal 8 3 2 2 3" xfId="6876"/>
    <cellStyle name="Normal 8 3 2 3" xfId="6877"/>
    <cellStyle name="Normal 8 3 2 3 2" xfId="6878"/>
    <cellStyle name="Normal 8 3 2 4" xfId="6879"/>
    <cellStyle name="Normal 8 3 2 5" xfId="6880"/>
    <cellStyle name="Normal 8 3 3" xfId="6881"/>
    <cellStyle name="Normal 8 3 3 2" xfId="6882"/>
    <cellStyle name="Normal 8 3 3 2 2" xfId="6883"/>
    <cellStyle name="Normal 8 3 3 3" xfId="6884"/>
    <cellStyle name="Normal 8 3 4" xfId="6885"/>
    <cellStyle name="Normal 8 3 4 2" xfId="6886"/>
    <cellStyle name="Normal 8 3 5" xfId="6887"/>
    <cellStyle name="Normal 8 4" xfId="6888"/>
    <cellStyle name="Normal 8 4 2" xfId="6889"/>
    <cellStyle name="Normal 8 4 2 2" xfId="6890"/>
    <cellStyle name="Normal 8 4 2 2 2" xfId="6891"/>
    <cellStyle name="Normal 8 4 2 3" xfId="6892"/>
    <cellStyle name="Normal 8 4 3" xfId="6893"/>
    <cellStyle name="Normal 8 4 3 2" xfId="6894"/>
    <cellStyle name="Normal 8 4 4" xfId="6895"/>
    <cellStyle name="Normal 8 4 5" xfId="6896"/>
    <cellStyle name="Normal 8 5" xfId="6897"/>
    <cellStyle name="Normal 8 5 2" xfId="6898"/>
    <cellStyle name="Normal 8 5 2 2" xfId="6899"/>
    <cellStyle name="Normal 8 5 3" xfId="6900"/>
    <cellStyle name="Normal 8 5 4" xfId="6901"/>
    <cellStyle name="Normal 8 6" xfId="6902"/>
    <cellStyle name="Normal 8 6 2" xfId="6903"/>
    <cellStyle name="Normal 8 7" xfId="6904"/>
    <cellStyle name="Normal 8 8" xfId="6905"/>
    <cellStyle name="Normal 8 9" xfId="6906"/>
    <cellStyle name="Normal 80" xfId="6907"/>
    <cellStyle name="Normal 80 2" xfId="6908"/>
    <cellStyle name="Normal 81" xfId="6909"/>
    <cellStyle name="Normal 81 2" xfId="6910"/>
    <cellStyle name="Normal 82" xfId="6911"/>
    <cellStyle name="Normal 82 2" xfId="6912"/>
    <cellStyle name="Normal 83" xfId="6913"/>
    <cellStyle name="Normal 83 2" xfId="6914"/>
    <cellStyle name="Normal 84" xfId="6915"/>
    <cellStyle name="Normal 84 2" xfId="6916"/>
    <cellStyle name="Normal 85" xfId="6917"/>
    <cellStyle name="Normal 85 2" xfId="6918"/>
    <cellStyle name="Normal 86" xfId="6919"/>
    <cellStyle name="Normal 86 2" xfId="6920"/>
    <cellStyle name="Normal 87" xfId="6921"/>
    <cellStyle name="Normal 87 2" xfId="6922"/>
    <cellStyle name="Normal 88" xfId="6923"/>
    <cellStyle name="Normal 88 2" xfId="6924"/>
    <cellStyle name="Normal 89" xfId="6925"/>
    <cellStyle name="Normal 89 2" xfId="6926"/>
    <cellStyle name="Normal 9" xfId="6927"/>
    <cellStyle name="Normal 9 2" xfId="6928"/>
    <cellStyle name="Normal 9 2 2" xfId="6929"/>
    <cellStyle name="Normal 9 2 2 2" xfId="6930"/>
    <cellStyle name="Normal 9 2 2 2 2" xfId="6931"/>
    <cellStyle name="Normal 9 2 2 2 2 2" xfId="6932"/>
    <cellStyle name="Normal 9 2 2 2 3" xfId="6933"/>
    <cellStyle name="Normal 9 2 2 3" xfId="6934"/>
    <cellStyle name="Normal 9 2 2 3 2" xfId="6935"/>
    <cellStyle name="Normal 9 2 2 4" xfId="6936"/>
    <cellStyle name="Normal 9 2 3" xfId="6937"/>
    <cellStyle name="Normal 9 2 3 2" xfId="6938"/>
    <cellStyle name="Normal 9 2 3 2 2" xfId="6939"/>
    <cellStyle name="Normal 9 2 3 3" xfId="6940"/>
    <cellStyle name="Normal 9 2 4" xfId="6941"/>
    <cellStyle name="Normal 9 2 4 2" xfId="6942"/>
    <cellStyle name="Normal 9 2 5" xfId="6943"/>
    <cellStyle name="Normal 9 2 6" xfId="6944"/>
    <cellStyle name="Normal 9 2 7" xfId="6945"/>
    <cellStyle name="Normal 9 3" xfId="6946"/>
    <cellStyle name="Normal 9 3 2" xfId="6947"/>
    <cellStyle name="Normal 9 3 2 2" xfId="6948"/>
    <cellStyle name="Normal 9 3 2 2 2" xfId="6949"/>
    <cellStyle name="Normal 9 3 2 2 2 2" xfId="6950"/>
    <cellStyle name="Normal 9 3 2 2 3" xfId="6951"/>
    <cellStyle name="Normal 9 3 2 3" xfId="6952"/>
    <cellStyle name="Normal 9 3 2 3 2" xfId="6953"/>
    <cellStyle name="Normal 9 3 2 4" xfId="6954"/>
    <cellStyle name="Normal 9 3 3" xfId="6955"/>
    <cellStyle name="Normal 9 3 3 2" xfId="6956"/>
    <cellStyle name="Normal 9 3 3 2 2" xfId="6957"/>
    <cellStyle name="Normal 9 3 3 3" xfId="6958"/>
    <cellStyle name="Normal 9 3 4" xfId="6959"/>
    <cellStyle name="Normal 9 3 4 2" xfId="6960"/>
    <cellStyle name="Normal 9 3 5" xfId="6961"/>
    <cellStyle name="Normal 9 3 6" xfId="6962"/>
    <cellStyle name="Normal 9 4" xfId="6963"/>
    <cellStyle name="Normal 9 4 2" xfId="6964"/>
    <cellStyle name="Normal 9 4 2 2" xfId="6965"/>
    <cellStyle name="Normal 9 4 2 2 2" xfId="6966"/>
    <cellStyle name="Normal 9 4 2 3" xfId="6967"/>
    <cellStyle name="Normal 9 4 3" xfId="6968"/>
    <cellStyle name="Normal 9 4 3 2" xfId="6969"/>
    <cellStyle name="Normal 9 4 4" xfId="6970"/>
    <cellStyle name="Normal 9 5" xfId="6971"/>
    <cellStyle name="Normal 9 5 2" xfId="6972"/>
    <cellStyle name="Normal 9 5 2 2" xfId="6973"/>
    <cellStyle name="Normal 9 5 3" xfId="6974"/>
    <cellStyle name="Normal 9 6" xfId="6975"/>
    <cellStyle name="Normal 9 6 2" xfId="6976"/>
    <cellStyle name="Normal 9 7" xfId="6977"/>
    <cellStyle name="Normal 9 8" xfId="6978"/>
    <cellStyle name="Normal 9 9" xfId="6979"/>
    <cellStyle name="Normal 90" xfId="6980"/>
    <cellStyle name="Normal 90 2" xfId="6981"/>
    <cellStyle name="Normal 91" xfId="6982"/>
    <cellStyle name="Normal 91 2" xfId="6983"/>
    <cellStyle name="Normal 92" xfId="6984"/>
    <cellStyle name="Normal 92 2" xfId="6985"/>
    <cellStyle name="Normal 93" xfId="6986"/>
    <cellStyle name="Normal 93 2" xfId="6987"/>
    <cellStyle name="Normal 94" xfId="6988"/>
    <cellStyle name="Normal 94 2" xfId="6989"/>
    <cellStyle name="Normal 95" xfId="6990"/>
    <cellStyle name="Normal 95 2" xfId="6991"/>
    <cellStyle name="Normal 96" xfId="6992"/>
    <cellStyle name="Normal 96 2" xfId="6993"/>
    <cellStyle name="Normal 97" xfId="6994"/>
    <cellStyle name="Normal 97 2" xfId="6995"/>
    <cellStyle name="Normal 98" xfId="6996"/>
    <cellStyle name="Normal 98 2" xfId="6997"/>
    <cellStyle name="Normal 99" xfId="6998"/>
    <cellStyle name="Normal 99 2" xfId="6999"/>
    <cellStyle name="Notas" xfId="7000"/>
    <cellStyle name="Notas 10" xfId="7001"/>
    <cellStyle name="Notas 10 2" xfId="7002"/>
    <cellStyle name="Notas 10 3" xfId="7003"/>
    <cellStyle name="Notas 11" xfId="7004"/>
    <cellStyle name="Notas 11 2" xfId="7005"/>
    <cellStyle name="Notas 11 2 2" xfId="7006"/>
    <cellStyle name="Notas 11 2 3" xfId="7007"/>
    <cellStyle name="Notas 11 3" xfId="7008"/>
    <cellStyle name="Notas 11 4" xfId="7009"/>
    <cellStyle name="Notas 12" xfId="7010"/>
    <cellStyle name="Notas 12 2" xfId="7011"/>
    <cellStyle name="Notas 12 3" xfId="7012"/>
    <cellStyle name="Notas 13" xfId="7013"/>
    <cellStyle name="Notas 13 2" xfId="7014"/>
    <cellStyle name="Notas 14" xfId="7015"/>
    <cellStyle name="Notas 14 2" xfId="7016"/>
    <cellStyle name="Notas 15" xfId="7017"/>
    <cellStyle name="Notas 15 2" xfId="7018"/>
    <cellStyle name="Notas 16" xfId="7019"/>
    <cellStyle name="Notas 16 2" xfId="7020"/>
    <cellStyle name="Notas 16 3" xfId="7021"/>
    <cellStyle name="Notas 17" xfId="7022"/>
    <cellStyle name="Notas 17 2" xfId="7023"/>
    <cellStyle name="Notas 18" xfId="7024"/>
    <cellStyle name="Notas 18 2" xfId="7025"/>
    <cellStyle name="Notas 18 2 2" xfId="7026"/>
    <cellStyle name="Notas 18 3" xfId="7027"/>
    <cellStyle name="Notas 19" xfId="7028"/>
    <cellStyle name="Notas 19 2" xfId="7029"/>
    <cellStyle name="Notas 19 3" xfId="7030"/>
    <cellStyle name="Notas 2" xfId="7031"/>
    <cellStyle name="Notas 2 2" xfId="7032"/>
    <cellStyle name="Notas 3" xfId="7033"/>
    <cellStyle name="Notas 3 2" xfId="7034"/>
    <cellStyle name="Notas 4" xfId="7035"/>
    <cellStyle name="Notas 4 2" xfId="7036"/>
    <cellStyle name="Notas 5" xfId="7037"/>
    <cellStyle name="Notas 5 2" xfId="7038"/>
    <cellStyle name="Notas 5 3" xfId="7039"/>
    <cellStyle name="Notas 6" xfId="7040"/>
    <cellStyle name="Notas 6 2" xfId="7041"/>
    <cellStyle name="Notas 7" xfId="7042"/>
    <cellStyle name="Notas 7 2" xfId="7043"/>
    <cellStyle name="Notas 8" xfId="7044"/>
    <cellStyle name="Notas 8 2" xfId="7045"/>
    <cellStyle name="Notas 9" xfId="7046"/>
    <cellStyle name="Notas 9 2" xfId="7047"/>
    <cellStyle name="Notas 9 3" xfId="7048"/>
    <cellStyle name="Note 10" xfId="7049"/>
    <cellStyle name="Note 11" xfId="7050"/>
    <cellStyle name="Note 12" xfId="7051"/>
    <cellStyle name="Note 13" xfId="7052"/>
    <cellStyle name="Note 14" xfId="7053"/>
    <cellStyle name="Note 15" xfId="7054"/>
    <cellStyle name="Note 16" xfId="7055"/>
    <cellStyle name="Note 17" xfId="7056"/>
    <cellStyle name="Note 18" xfId="7057"/>
    <cellStyle name="Note 19" xfId="7058"/>
    <cellStyle name="Note 2" xfId="7059"/>
    <cellStyle name="Note 2 2" xfId="7060"/>
    <cellStyle name="Note 2 2 2" xfId="7061"/>
    <cellStyle name="Note 2 2 2 2" xfId="7062"/>
    <cellStyle name="Note 2 2 2 2 2" xfId="7063"/>
    <cellStyle name="Note 2 2 2 3" xfId="7064"/>
    <cellStyle name="Note 2 2 2 4" xfId="7065"/>
    <cellStyle name="Note 2 2 3" xfId="7066"/>
    <cellStyle name="Note 2 2 3 2" xfId="7067"/>
    <cellStyle name="Note 2 2 3 3" xfId="7068"/>
    <cellStyle name="Note 2 2 4" xfId="7069"/>
    <cellStyle name="Note 2 2 4 2" xfId="7070"/>
    <cellStyle name="Note 2 2 5" xfId="7071"/>
    <cellStyle name="Note 2 2 6" xfId="7072"/>
    <cellStyle name="Note 2 2 7" xfId="7073"/>
    <cellStyle name="Note 2 3" xfId="7074"/>
    <cellStyle name="Note 2 3 2" xfId="7075"/>
    <cellStyle name="Note 2 3 2 2" xfId="7076"/>
    <cellStyle name="Note 2 3 2 3" xfId="7077"/>
    <cellStyle name="Note 2 3 3" xfId="7078"/>
    <cellStyle name="Note 2 3 3 2" xfId="7079"/>
    <cellStyle name="Note 2 3 4" xfId="7080"/>
    <cellStyle name="Note 2 4" xfId="7081"/>
    <cellStyle name="Note 2 4 2" xfId="7082"/>
    <cellStyle name="Note 2 4 3" xfId="7083"/>
    <cellStyle name="Note 2 5" xfId="7084"/>
    <cellStyle name="Note 2 5 2" xfId="7085"/>
    <cellStyle name="Note 2 6" xfId="7086"/>
    <cellStyle name="Note 2 6 2" xfId="7087"/>
    <cellStyle name="Note 2 7" xfId="7088"/>
    <cellStyle name="Note 2 8" xfId="7089"/>
    <cellStyle name="Note 2_BBG" xfId="7090"/>
    <cellStyle name="Note 20" xfId="7091"/>
    <cellStyle name="Note 21" xfId="7092"/>
    <cellStyle name="Note 22" xfId="7093"/>
    <cellStyle name="Note 23" xfId="7094"/>
    <cellStyle name="Note 24" xfId="7095"/>
    <cellStyle name="Note 25" xfId="7096"/>
    <cellStyle name="Note 26" xfId="7097"/>
    <cellStyle name="Note 27" xfId="7098"/>
    <cellStyle name="Note 28" xfId="7099"/>
    <cellStyle name="Note 29" xfId="7100"/>
    <cellStyle name="Note 3" xfId="7101"/>
    <cellStyle name="Note 3 2" xfId="7102"/>
    <cellStyle name="Note 3 2 2" xfId="7103"/>
    <cellStyle name="Note 3 2 2 2" xfId="7104"/>
    <cellStyle name="Note 3 2 2 2 2" xfId="7105"/>
    <cellStyle name="Note 3 2 2 3" xfId="7106"/>
    <cellStyle name="Note 3 2 2 4" xfId="7107"/>
    <cellStyle name="Note 3 2 3" xfId="7108"/>
    <cellStyle name="Note 3 2 3 2" xfId="7109"/>
    <cellStyle name="Note 3 2 3 3" xfId="7110"/>
    <cellStyle name="Note 3 2 4" xfId="7111"/>
    <cellStyle name="Note 3 2 5" xfId="7112"/>
    <cellStyle name="Note 3 2 6" xfId="7113"/>
    <cellStyle name="Note 3 2 7" xfId="7114"/>
    <cellStyle name="Note 3 3" xfId="7115"/>
    <cellStyle name="Note 3 3 2" xfId="7116"/>
    <cellStyle name="Note 3 3 2 2" xfId="7117"/>
    <cellStyle name="Note 3 3 2 3" xfId="7118"/>
    <cellStyle name="Note 3 3 3" xfId="7119"/>
    <cellStyle name="Note 3 3 3 2" xfId="7120"/>
    <cellStyle name="Note 3 3 4" xfId="7121"/>
    <cellStyle name="Note 3 4" xfId="7122"/>
    <cellStyle name="Note 3 4 2" xfId="7123"/>
    <cellStyle name="Note 3 4 3" xfId="7124"/>
    <cellStyle name="Note 3 5" xfId="7125"/>
    <cellStyle name="Note 3 5 2" xfId="7126"/>
    <cellStyle name="Note 3 6" xfId="7127"/>
    <cellStyle name="Note 3 6 2" xfId="7128"/>
    <cellStyle name="Note 3 7" xfId="7129"/>
    <cellStyle name="Note 3 8" xfId="7130"/>
    <cellStyle name="Note 30" xfId="7131"/>
    <cellStyle name="Note 31" xfId="7132"/>
    <cellStyle name="Note 32" xfId="7133"/>
    <cellStyle name="Note 33" xfId="7134"/>
    <cellStyle name="Note 34" xfId="7135"/>
    <cellStyle name="Note 35" xfId="7136"/>
    <cellStyle name="Note 36" xfId="7137"/>
    <cellStyle name="Note 37" xfId="7138"/>
    <cellStyle name="Note 38" xfId="7139"/>
    <cellStyle name="Note 39" xfId="7140"/>
    <cellStyle name="Note 4" xfId="7141"/>
    <cellStyle name="Note 4 2" xfId="7142"/>
    <cellStyle name="Note 4 2 2" xfId="7143"/>
    <cellStyle name="Note 4 3" xfId="7144"/>
    <cellStyle name="Note 4 3 2" xfId="7145"/>
    <cellStyle name="Note 4 4" xfId="7146"/>
    <cellStyle name="Note 4 4 2" xfId="7147"/>
    <cellStyle name="Note 4 5" xfId="7148"/>
    <cellStyle name="Note 40" xfId="7149"/>
    <cellStyle name="Note 41" xfId="7150"/>
    <cellStyle name="Note 42" xfId="7151"/>
    <cellStyle name="Note 43" xfId="7152"/>
    <cellStyle name="Note 44" xfId="7153"/>
    <cellStyle name="Note 45" xfId="7154"/>
    <cellStyle name="Note 46" xfId="7155"/>
    <cellStyle name="Note 47" xfId="7156"/>
    <cellStyle name="Note 48" xfId="7157"/>
    <cellStyle name="Note 49" xfId="7158"/>
    <cellStyle name="Note 5" xfId="7159"/>
    <cellStyle name="Note 5 2" xfId="7160"/>
    <cellStyle name="Note 5 3" xfId="7161"/>
    <cellStyle name="Note 5 4" xfId="7162"/>
    <cellStyle name="Note 5 5" xfId="7163"/>
    <cellStyle name="Note 50" xfId="7164"/>
    <cellStyle name="Note 51" xfId="7165"/>
    <cellStyle name="Note 52" xfId="7166"/>
    <cellStyle name="Note 53" xfId="7167"/>
    <cellStyle name="Note 54" xfId="7168"/>
    <cellStyle name="Note 55" xfId="7169"/>
    <cellStyle name="Note 56" xfId="7170"/>
    <cellStyle name="Note 57" xfId="7171"/>
    <cellStyle name="Note 58" xfId="7172"/>
    <cellStyle name="Note 59" xfId="7173"/>
    <cellStyle name="Note 6" xfId="7174"/>
    <cellStyle name="Note 6 2" xfId="7175"/>
    <cellStyle name="Note 6 3" xfId="7176"/>
    <cellStyle name="Note 60" xfId="7177"/>
    <cellStyle name="Note 7" xfId="7178"/>
    <cellStyle name="Note 7 2" xfId="7179"/>
    <cellStyle name="Note 8" xfId="7180"/>
    <cellStyle name="Note 8 2" xfId="7181"/>
    <cellStyle name="Note 9" xfId="7182"/>
    <cellStyle name="Number2DecimalStyle" xfId="7183"/>
    <cellStyle name="Number4DecimalStyle" xfId="7184"/>
    <cellStyle name="Number5DecimalStyle" xfId="7185"/>
    <cellStyle name="Number6DecimalStyle" xfId="7186"/>
    <cellStyle name="Œ…‹æØ‚è [0.00]_!!!GO" xfId="7187"/>
    <cellStyle name="Œ…‹æØ‚è_!!!GO" xfId="7188"/>
    <cellStyle name="OPXArea" xfId="7189"/>
    <cellStyle name="OPXButtonBar" xfId="7190"/>
    <cellStyle name="OPXHeadingArea" xfId="7191"/>
    <cellStyle name="OPXHeadingRange" xfId="7192"/>
    <cellStyle name="OPXHeadingWorkbook" xfId="7193"/>
    <cellStyle name="OPXInDate" xfId="7194"/>
    <cellStyle name="OPXInFmat1" xfId="7195"/>
    <cellStyle name="OPXInFmat10" xfId="7196"/>
    <cellStyle name="OPXInFmat11" xfId="7197"/>
    <cellStyle name="OPXInFmat2" xfId="7198"/>
    <cellStyle name="OPXInFmat5" xfId="7199"/>
    <cellStyle name="OPXInFmat6" xfId="7200"/>
    <cellStyle name="OPXInFmat7" xfId="7201"/>
    <cellStyle name="OPXInFmat8" xfId="7202"/>
    <cellStyle name="OPXInFmat9" xfId="7203"/>
    <cellStyle name="OPXInFmatRate61" xfId="7204"/>
    <cellStyle name="OPXInFmatRate62" xfId="7205"/>
    <cellStyle name="OPXInFmatRate63" xfId="7206"/>
    <cellStyle name="OPXInFmatRate64" xfId="7207"/>
    <cellStyle name="OPXInFmatRate65" xfId="7208"/>
    <cellStyle name="OPXInFmatRate66" xfId="7209"/>
    <cellStyle name="OPXInFmatRate67" xfId="7210"/>
    <cellStyle name="OPXInFmatRate68" xfId="7211"/>
    <cellStyle name="OPXInText" xfId="7212"/>
    <cellStyle name="OPXInTextWrap" xfId="7213"/>
    <cellStyle name="OPXInTime" xfId="7214"/>
    <cellStyle name="OPXLiteralCenter" xfId="7215"/>
    <cellStyle name="OPXLiteralCenterWrap" xfId="7216"/>
    <cellStyle name="OPXLiteralDateLeft" xfId="7217"/>
    <cellStyle name="OPXLiteralLeft" xfId="7218"/>
    <cellStyle name="OPXLiteralLeftWrap" xfId="7219"/>
    <cellStyle name="OPXLiteralRight" xfId="7220"/>
    <cellStyle name="OPXLiteralRightWrap" xfId="7221"/>
    <cellStyle name="OPXOutDate" xfId="7222"/>
    <cellStyle name="OPXOutFmat1" xfId="7223"/>
    <cellStyle name="OPXOutFmat10" xfId="7224"/>
    <cellStyle name="OPXOutFmat11" xfId="7225"/>
    <cellStyle name="OPXOutFmat2" xfId="7226"/>
    <cellStyle name="OPXOutFmat5" xfId="7227"/>
    <cellStyle name="OPXOutFmat6" xfId="7228"/>
    <cellStyle name="OPXOutFmat7" xfId="7229"/>
    <cellStyle name="OPXOutFmat8" xfId="7230"/>
    <cellStyle name="OPXOutFmat9" xfId="7231"/>
    <cellStyle name="OPXOutFmatRate61" xfId="7232"/>
    <cellStyle name="OPXOutFmatRate62" xfId="7233"/>
    <cellStyle name="OPXOutFmatRate63" xfId="7234"/>
    <cellStyle name="OPXOutFmatRate64" xfId="7235"/>
    <cellStyle name="OPXOutFmatRate65" xfId="7236"/>
    <cellStyle name="OPXOutFmatRate66" xfId="7237"/>
    <cellStyle name="OPXOutFmatRate67" xfId="7238"/>
    <cellStyle name="OPXOutFmatRate68" xfId="7239"/>
    <cellStyle name="OPXOutText" xfId="7240"/>
    <cellStyle name="OPXOutTextWrap" xfId="7241"/>
    <cellStyle name="OPXOutTime" xfId="7242"/>
    <cellStyle name="OPXProtected" xfId="7243"/>
    <cellStyle name="Output 10" xfId="7244"/>
    <cellStyle name="Output 11" xfId="7245"/>
    <cellStyle name="Output 12" xfId="7246"/>
    <cellStyle name="Output 13" xfId="7247"/>
    <cellStyle name="Output 14" xfId="7248"/>
    <cellStyle name="Output 15" xfId="7249"/>
    <cellStyle name="Output 16" xfId="7250"/>
    <cellStyle name="Output 17" xfId="7251"/>
    <cellStyle name="Output 18" xfId="7252"/>
    <cellStyle name="Output 19" xfId="7253"/>
    <cellStyle name="Output 2" xfId="7254"/>
    <cellStyle name="Output 2 2" xfId="7255"/>
    <cellStyle name="Output 2 2 2" xfId="7256"/>
    <cellStyle name="Output 2 3" xfId="7257"/>
    <cellStyle name="Output 2 4" xfId="7258"/>
    <cellStyle name="Output 2 5" xfId="7259"/>
    <cellStyle name="Output 2_BBG" xfId="7260"/>
    <cellStyle name="Output 20" xfId="7261"/>
    <cellStyle name="Output 21" xfId="7262"/>
    <cellStyle name="Output 22" xfId="7263"/>
    <cellStyle name="Output 23" xfId="7264"/>
    <cellStyle name="Output 24" xfId="7265"/>
    <cellStyle name="Output 25" xfId="7266"/>
    <cellStyle name="Output 26" xfId="7267"/>
    <cellStyle name="Output 27" xfId="7268"/>
    <cellStyle name="Output 28" xfId="7269"/>
    <cellStyle name="Output 29" xfId="7270"/>
    <cellStyle name="Output 3" xfId="7271"/>
    <cellStyle name="Output 3 2" xfId="7272"/>
    <cellStyle name="Output 30" xfId="7273"/>
    <cellStyle name="Output 31" xfId="7274"/>
    <cellStyle name="Output 32" xfId="7275"/>
    <cellStyle name="Output 33" xfId="7276"/>
    <cellStyle name="Output 34" xfId="7277"/>
    <cellStyle name="Output 35" xfId="7278"/>
    <cellStyle name="Output 36" xfId="7279"/>
    <cellStyle name="Output 37" xfId="7280"/>
    <cellStyle name="Output 38" xfId="7281"/>
    <cellStyle name="Output 39" xfId="7282"/>
    <cellStyle name="Output 4" xfId="7283"/>
    <cellStyle name="Output 4 2" xfId="7284"/>
    <cellStyle name="Output 40" xfId="7285"/>
    <cellStyle name="Output 41" xfId="7286"/>
    <cellStyle name="Output 42" xfId="7287"/>
    <cellStyle name="Output 43" xfId="7288"/>
    <cellStyle name="Output 44" xfId="7289"/>
    <cellStyle name="Output 45" xfId="7290"/>
    <cellStyle name="Output 46" xfId="7291"/>
    <cellStyle name="Output 47" xfId="7292"/>
    <cellStyle name="Output 48" xfId="7293"/>
    <cellStyle name="Output 49" xfId="7294"/>
    <cellStyle name="Output 5" xfId="7295"/>
    <cellStyle name="Output 50" xfId="7296"/>
    <cellStyle name="Output 51" xfId="7297"/>
    <cellStyle name="Output 52" xfId="7298"/>
    <cellStyle name="Output 53" xfId="7299"/>
    <cellStyle name="Output 54" xfId="7300"/>
    <cellStyle name="Output 55" xfId="7301"/>
    <cellStyle name="Output 56" xfId="7302"/>
    <cellStyle name="Output 57" xfId="7303"/>
    <cellStyle name="Output 58" xfId="7304"/>
    <cellStyle name="Output 59" xfId="7305"/>
    <cellStyle name="Output 6" xfId="7306"/>
    <cellStyle name="Output 60" xfId="7307"/>
    <cellStyle name="Output 7" xfId="7308"/>
    <cellStyle name="Output 8" xfId="7309"/>
    <cellStyle name="Output 9" xfId="7310"/>
    <cellStyle name="Page Number" xfId="7311"/>
    <cellStyle name="per.style" xfId="7312"/>
    <cellStyle name="Percent" xfId="1" builtinId="5"/>
    <cellStyle name="Percent (0)" xfId="7313"/>
    <cellStyle name="Percent [0]" xfId="7314"/>
    <cellStyle name="Percent [00]" xfId="7315"/>
    <cellStyle name="Percent [2]" xfId="7316"/>
    <cellStyle name="Percent [2] 2" xfId="7317"/>
    <cellStyle name="Percent [2] 3" xfId="7318"/>
    <cellStyle name="Percent [2] 4" xfId="7319"/>
    <cellStyle name="Percent 10" xfId="7320"/>
    <cellStyle name="Percent 11" xfId="7321"/>
    <cellStyle name="Percent 11 2" xfId="7322"/>
    <cellStyle name="Percent 11 3" xfId="7323"/>
    <cellStyle name="Percent 12" xfId="7324"/>
    <cellStyle name="Percent 12 2" xfId="7325"/>
    <cellStyle name="Percent 13" xfId="7326"/>
    <cellStyle name="Percent 13 2" xfId="7327"/>
    <cellStyle name="Percent 13 3" xfId="7328"/>
    <cellStyle name="Percent 14" xfId="7329"/>
    <cellStyle name="Percent 14 2" xfId="7330"/>
    <cellStyle name="Percent 14 2 2" xfId="7331"/>
    <cellStyle name="Percent 14 2 3" xfId="7332"/>
    <cellStyle name="Percent 14 3" xfId="7333"/>
    <cellStyle name="Percent 14 4" xfId="7334"/>
    <cellStyle name="Percent 15" xfId="7335"/>
    <cellStyle name="Percent 15 2" xfId="7336"/>
    <cellStyle name="Percent 16" xfId="7337"/>
    <cellStyle name="Percent 16 2" xfId="7338"/>
    <cellStyle name="Percent 163" xfId="7339"/>
    <cellStyle name="Percent 163 2" xfId="7340"/>
    <cellStyle name="Percent 163 2 2" xfId="7341"/>
    <cellStyle name="Percent 163 3" xfId="7342"/>
    <cellStyle name="Percent 17" xfId="7343"/>
    <cellStyle name="Percent 17 2" xfId="7344"/>
    <cellStyle name="Percent 17 3" xfId="7345"/>
    <cellStyle name="Percent 18" xfId="7346"/>
    <cellStyle name="Percent 19" xfId="7347"/>
    <cellStyle name="Percent 19 2" xfId="7348"/>
    <cellStyle name="Percent 2" xfId="5"/>
    <cellStyle name="Percent 2 10" xfId="7349"/>
    <cellStyle name="Percent 2 11" xfId="7350"/>
    <cellStyle name="Percent 2 12" xfId="7351"/>
    <cellStyle name="Percent 2 2" xfId="10"/>
    <cellStyle name="Percent 2 2 2" xfId="7352"/>
    <cellStyle name="Percent 2 3" xfId="7353"/>
    <cellStyle name="Percent 2 4" xfId="7354"/>
    <cellStyle name="Percent 2 5" xfId="7355"/>
    <cellStyle name="Percent 2 6" xfId="7356"/>
    <cellStyle name="Percent 2 7" xfId="7357"/>
    <cellStyle name="Percent 2 8" xfId="7358"/>
    <cellStyle name="Percent 2 9" xfId="7359"/>
    <cellStyle name="Percent 20" xfId="7360"/>
    <cellStyle name="Percent 20 2" xfId="7361"/>
    <cellStyle name="Percent 21" xfId="7362"/>
    <cellStyle name="Percent 21 2" xfId="7363"/>
    <cellStyle name="Percent 22" xfId="7364"/>
    <cellStyle name="Percent 23" xfId="7365"/>
    <cellStyle name="Percent 24" xfId="7366"/>
    <cellStyle name="Percent 25" xfId="7367"/>
    <cellStyle name="Percent 26" xfId="7368"/>
    <cellStyle name="Percent 26 2" xfId="7369"/>
    <cellStyle name="Percent 26 2 2" xfId="7370"/>
    <cellStyle name="Percent 26 2 2 2" xfId="7371"/>
    <cellStyle name="Percent 26 2 2 2 2" xfId="7372"/>
    <cellStyle name="Percent 26 2 2 3" xfId="7373"/>
    <cellStyle name="Percent 26 2 3" xfId="7374"/>
    <cellStyle name="Percent 26 2 3 2" xfId="7375"/>
    <cellStyle name="Percent 26 2 4" xfId="7376"/>
    <cellStyle name="Percent 26 2 5" xfId="7377"/>
    <cellStyle name="Percent 26 3" xfId="7378"/>
    <cellStyle name="Percent 27" xfId="7379"/>
    <cellStyle name="Percent 27 2" xfId="7380"/>
    <cellStyle name="Percent 27 2 2" xfId="7381"/>
    <cellStyle name="Percent 27 2 2 2" xfId="7382"/>
    <cellStyle name="Percent 27 2 3" xfId="7383"/>
    <cellStyle name="Percent 27 3" xfId="7384"/>
    <cellStyle name="Percent 27 3 2" xfId="7385"/>
    <cellStyle name="Percent 27 4" xfId="7386"/>
    <cellStyle name="Percent 27 5" xfId="7387"/>
    <cellStyle name="Percent 28" xfId="7388"/>
    <cellStyle name="Percent 28 2" xfId="7389"/>
    <cellStyle name="Percent 29" xfId="7390"/>
    <cellStyle name="Percent 29 2" xfId="7391"/>
    <cellStyle name="Percent 3" xfId="7392"/>
    <cellStyle name="Percent 3 10" xfId="7393"/>
    <cellStyle name="Percent 3 2" xfId="7394"/>
    <cellStyle name="Percent 3 2 2" xfId="7395"/>
    <cellStyle name="Percent 3 3" xfId="7396"/>
    <cellStyle name="Percent 3 3 2" xfId="7397"/>
    <cellStyle name="Percent 3 4" xfId="7398"/>
    <cellStyle name="Percent 3 5" xfId="7399"/>
    <cellStyle name="Percent 3 6" xfId="7400"/>
    <cellStyle name="Percent 3 7" xfId="7401"/>
    <cellStyle name="Percent 3 8" xfId="7402"/>
    <cellStyle name="Percent 3 9" xfId="7403"/>
    <cellStyle name="Percent 30" xfId="7404"/>
    <cellStyle name="Percent 31" xfId="7405"/>
    <cellStyle name="Percent 32" xfId="7406"/>
    <cellStyle name="Percent 33" xfId="7407"/>
    <cellStyle name="Percent 33 2" xfId="7408"/>
    <cellStyle name="Percent 34" xfId="7409"/>
    <cellStyle name="Percent 34 2" xfId="7410"/>
    <cellStyle name="Percent 35" xfId="7411"/>
    <cellStyle name="Percent 35 2" xfId="7412"/>
    <cellStyle name="Percent 36" xfId="7413"/>
    <cellStyle name="Percent 36 2" xfId="7414"/>
    <cellStyle name="Percent 37" xfId="7415"/>
    <cellStyle name="Percent 38" xfId="7416"/>
    <cellStyle name="Percent 39" xfId="7417"/>
    <cellStyle name="Percent 4" xfId="7418"/>
    <cellStyle name="Percent 4 2" xfId="7419"/>
    <cellStyle name="Percent 4 2 2" xfId="7420"/>
    <cellStyle name="Percent 4 3" xfId="7421"/>
    <cellStyle name="Percent 4 3 2" xfId="7422"/>
    <cellStyle name="Percent 4 4" xfId="7423"/>
    <cellStyle name="Percent 40" xfId="7424"/>
    <cellStyle name="Percent 41" xfId="7425"/>
    <cellStyle name="Percent 42" xfId="7426"/>
    <cellStyle name="Percent 43" xfId="7427"/>
    <cellStyle name="Percent 44" xfId="7428"/>
    <cellStyle name="Percent 45" xfId="7429"/>
    <cellStyle name="Percent 46" xfId="7430"/>
    <cellStyle name="Percent 47" xfId="7431"/>
    <cellStyle name="Percent 48" xfId="7432"/>
    <cellStyle name="Percent 49" xfId="7433"/>
    <cellStyle name="Percent 5" xfId="7434"/>
    <cellStyle name="Percent 5 2" xfId="7435"/>
    <cellStyle name="Percent 5 2 2" xfId="7436"/>
    <cellStyle name="Percent 5 3" xfId="7437"/>
    <cellStyle name="Percent 5 3 2" xfId="7438"/>
    <cellStyle name="Percent 5 4" xfId="7439"/>
    <cellStyle name="Percent 50" xfId="7440"/>
    <cellStyle name="Percent 51" xfId="7441"/>
    <cellStyle name="Percent 52" xfId="7442"/>
    <cellStyle name="Percent 53" xfId="7443"/>
    <cellStyle name="Percent 54" xfId="7444"/>
    <cellStyle name="Percent 55" xfId="7445"/>
    <cellStyle name="Percent 56" xfId="7446"/>
    <cellStyle name="Percent 57" xfId="7447"/>
    <cellStyle name="Percent 58" xfId="7448"/>
    <cellStyle name="Percent 59" xfId="7449"/>
    <cellStyle name="Percent 6" xfId="7450"/>
    <cellStyle name="Percent 6 2" xfId="7451"/>
    <cellStyle name="Percent 6 2 2" xfId="7452"/>
    <cellStyle name="Percent 6 3" xfId="7453"/>
    <cellStyle name="Percent 6 3 2" xfId="7454"/>
    <cellStyle name="Percent 6 4" xfId="7455"/>
    <cellStyle name="Percent 60" xfId="7456"/>
    <cellStyle name="Percent 61" xfId="7457"/>
    <cellStyle name="Percent 62" xfId="7458"/>
    <cellStyle name="Percent 63" xfId="7459"/>
    <cellStyle name="Percent 64" xfId="7460"/>
    <cellStyle name="Percent 65" xfId="7461"/>
    <cellStyle name="Percent 66" xfId="7462"/>
    <cellStyle name="Percent 67" xfId="7463"/>
    <cellStyle name="Percent 68" xfId="7464"/>
    <cellStyle name="Percent 69" xfId="7465"/>
    <cellStyle name="Percent 7" xfId="7466"/>
    <cellStyle name="Percent 7 2" xfId="7467"/>
    <cellStyle name="Percent 7 2 2" xfId="7468"/>
    <cellStyle name="Percent 7 3" xfId="7469"/>
    <cellStyle name="Percent 70" xfId="7470"/>
    <cellStyle name="Percent 71" xfId="7471"/>
    <cellStyle name="Percent 72" xfId="7472"/>
    <cellStyle name="Percent 8" xfId="7473"/>
    <cellStyle name="Percent 8 2" xfId="7474"/>
    <cellStyle name="Percent 8 2 2" xfId="7475"/>
    <cellStyle name="Percent 8 3" xfId="7476"/>
    <cellStyle name="Percent 9" xfId="7477"/>
    <cellStyle name="Percent 9 2" xfId="7478"/>
    <cellStyle name="Percent.0" xfId="7479"/>
    <cellStyle name="Percent.00" xfId="7480"/>
    <cellStyle name="Percentual" xfId="7481"/>
    <cellStyle name="Ponto" xfId="7482"/>
    <cellStyle name="Porcentaje" xfId="7483"/>
    <cellStyle name="Porcentaje 2" xfId="7484"/>
    <cellStyle name="Porcentaje 2 2" xfId="7485"/>
    <cellStyle name="Porcentaje 2 3" xfId="7486"/>
    <cellStyle name="Porcentaje 3" xfId="7487"/>
    <cellStyle name="Porcentaje 3 2" xfId="7488"/>
    <cellStyle name="Porcentaje 4" xfId="7489"/>
    <cellStyle name="Porcentaje 5" xfId="7490"/>
    <cellStyle name="Porcentaje 6" xfId="7491"/>
    <cellStyle name="Porcentaje 7" xfId="7492"/>
    <cellStyle name="Porcentaje 8" xfId="7493"/>
    <cellStyle name="Porcentaje 9" xfId="7494"/>
    <cellStyle name="Porcentual (2)" xfId="7495"/>
    <cellStyle name="PrePop Currency (0)" xfId="7496"/>
    <cellStyle name="PrePop Currency (2)" xfId="7497"/>
    <cellStyle name="PrePop Units (0)" xfId="7498"/>
    <cellStyle name="PrePop Units (1)" xfId="7499"/>
    <cellStyle name="PrePop Units (2)" xfId="7500"/>
    <cellStyle name="pricing" xfId="7501"/>
    <cellStyle name="PSChar" xfId="7502"/>
    <cellStyle name="PSDate" xfId="7503"/>
    <cellStyle name="PSDec" xfId="7504"/>
    <cellStyle name="PSHeading" xfId="7505"/>
    <cellStyle name="PSInt" xfId="7506"/>
    <cellStyle name="PSSpacer" xfId="7507"/>
    <cellStyle name="regstoresfromspecstores" xfId="7508"/>
    <cellStyle name="Reset  - Style7" xfId="7509"/>
    <cellStyle name="RevList" xfId="7510"/>
    <cellStyle name="RM" xfId="7511"/>
    <cellStyle name="RM 2" xfId="7512"/>
    <cellStyle name="RM 3" xfId="7513"/>
    <cellStyle name="RM 4" xfId="7514"/>
    <cellStyle name="RM 5" xfId="7515"/>
    <cellStyle name="RM 6" xfId="7516"/>
    <cellStyle name="rodape" xfId="7517"/>
    <cellStyle name="Salida" xfId="7518"/>
    <cellStyle name="Second Heading_dynex lihtcperm" xfId="7519"/>
    <cellStyle name="Sep. milhar [0]" xfId="7520"/>
    <cellStyle name="Separador de m" xfId="7521"/>
    <cellStyle name="Separador de milhares [0]_CBOND2" xfId="7522"/>
    <cellStyle name="Separador de milhares_1 I" xfId="7523"/>
    <cellStyle name="SHADEDSTORES" xfId="7524"/>
    <cellStyle name="specstores" xfId="7525"/>
    <cellStyle name="Standaard_INFORME FINANCIERO 2007" xfId="7526"/>
    <cellStyle name="Standard_CEE (2)" xfId="7527"/>
    <cellStyle name="Style 1" xfId="7528"/>
    <cellStyle name="Style 1 2" xfId="7529"/>
    <cellStyle name="Style 1 3" xfId="7530"/>
    <cellStyle name="Style 1 4" xfId="7531"/>
    <cellStyle name="Style 2" xfId="7532"/>
    <cellStyle name="STYLE1" xfId="7533"/>
    <cellStyle name="STYLE2" xfId="7534"/>
    <cellStyle name="STYLE3" xfId="7535"/>
    <cellStyle name="STYLE4" xfId="7536"/>
    <cellStyle name="STYLE5" xfId="7537"/>
    <cellStyle name="STYLE6" xfId="7538"/>
    <cellStyle name="STYLE7" xfId="7539"/>
    <cellStyle name="STYLE8" xfId="7540"/>
    <cellStyle name="STYLE9" xfId="7541"/>
    <cellStyle name="Subtotal" xfId="8"/>
    <cellStyle name="Table  - Style6" xfId="7542"/>
    <cellStyle name="Table Head" xfId="7543"/>
    <cellStyle name="Table Head Aligned" xfId="7544"/>
    <cellStyle name="Table Head Blue" xfId="7545"/>
    <cellStyle name="Table Head Green" xfId="7546"/>
    <cellStyle name="Table Title" xfId="7547"/>
    <cellStyle name="Table Units" xfId="7548"/>
    <cellStyle name="Text Indent A" xfId="7549"/>
    <cellStyle name="Text Indent B" xfId="7550"/>
    <cellStyle name="Text Indent C" xfId="7551"/>
    <cellStyle name="Texto de advertencia" xfId="7552"/>
    <cellStyle name="Texto explicativo" xfId="7553"/>
    <cellStyle name="TextStyle" xfId="7554"/>
    <cellStyle name="Tickmark" xfId="7555"/>
    <cellStyle name="Title  - Style1" xfId="7556"/>
    <cellStyle name="Title 10" xfId="7557"/>
    <cellStyle name="Title 11" xfId="7558"/>
    <cellStyle name="Title 12" xfId="7559"/>
    <cellStyle name="Title 13" xfId="7560"/>
    <cellStyle name="Title 14" xfId="7561"/>
    <cellStyle name="Title 15" xfId="7562"/>
    <cellStyle name="Title 16" xfId="7563"/>
    <cellStyle name="Title 17" xfId="7564"/>
    <cellStyle name="Title 18" xfId="7565"/>
    <cellStyle name="Title 19" xfId="7566"/>
    <cellStyle name="Title 2" xfId="7567"/>
    <cellStyle name="Title 2 2" xfId="7568"/>
    <cellStyle name="Title 2 3" xfId="7569"/>
    <cellStyle name="Title 20" xfId="7570"/>
    <cellStyle name="Title 21" xfId="7571"/>
    <cellStyle name="Title 22" xfId="7572"/>
    <cellStyle name="Title 23" xfId="7573"/>
    <cellStyle name="Title 24" xfId="7574"/>
    <cellStyle name="Title 25" xfId="7575"/>
    <cellStyle name="Title 26" xfId="7576"/>
    <cellStyle name="Title 27" xfId="7577"/>
    <cellStyle name="Title 28" xfId="7578"/>
    <cellStyle name="Title 29" xfId="7579"/>
    <cellStyle name="Title 3" xfId="7580"/>
    <cellStyle name="Title 3 2" xfId="7581"/>
    <cellStyle name="Title 30" xfId="7582"/>
    <cellStyle name="Title 31" xfId="7583"/>
    <cellStyle name="Title 32" xfId="7584"/>
    <cellStyle name="Title 33" xfId="7585"/>
    <cellStyle name="Title 34" xfId="7586"/>
    <cellStyle name="Title 35" xfId="7587"/>
    <cellStyle name="Title 36" xfId="7588"/>
    <cellStyle name="Title 37" xfId="7589"/>
    <cellStyle name="Title 38" xfId="7590"/>
    <cellStyle name="Title 39" xfId="7591"/>
    <cellStyle name="Title 4" xfId="7592"/>
    <cellStyle name="Title 4 2" xfId="7593"/>
    <cellStyle name="Title 40" xfId="7594"/>
    <cellStyle name="Title 41" xfId="7595"/>
    <cellStyle name="Title 42" xfId="7596"/>
    <cellStyle name="Title 43" xfId="7597"/>
    <cellStyle name="Title 44" xfId="7598"/>
    <cellStyle name="Title 45" xfId="7599"/>
    <cellStyle name="Title 46" xfId="7600"/>
    <cellStyle name="Title 47" xfId="7601"/>
    <cellStyle name="Title 48" xfId="7602"/>
    <cellStyle name="Title 49" xfId="7603"/>
    <cellStyle name="Title 5" xfId="7604"/>
    <cellStyle name="Title 50" xfId="7605"/>
    <cellStyle name="Title 51" xfId="7606"/>
    <cellStyle name="Title 52" xfId="7607"/>
    <cellStyle name="Title 53" xfId="7608"/>
    <cellStyle name="Title 54" xfId="7609"/>
    <cellStyle name="Title 55" xfId="7610"/>
    <cellStyle name="Title 56" xfId="7611"/>
    <cellStyle name="Title 57" xfId="7612"/>
    <cellStyle name="Title 58" xfId="7613"/>
    <cellStyle name="Title 59" xfId="7614"/>
    <cellStyle name="Title 6" xfId="7615"/>
    <cellStyle name="Title 7" xfId="7616"/>
    <cellStyle name="Title 8" xfId="7617"/>
    <cellStyle name="Title 9" xfId="7618"/>
    <cellStyle name="TITLES" xfId="7619"/>
    <cellStyle name="Titulo" xfId="7620"/>
    <cellStyle name="Título" xfId="7621"/>
    <cellStyle name="Título 1" xfId="7622"/>
    <cellStyle name="Título 2" xfId="7623"/>
    <cellStyle name="Título 3" xfId="7624"/>
    <cellStyle name="Título Tabela" xfId="7625"/>
    <cellStyle name="Titulo1" xfId="7626"/>
    <cellStyle name="Titulo2" xfId="7627"/>
    <cellStyle name="Total 10" xfId="7628"/>
    <cellStyle name="Total 11" xfId="7629"/>
    <cellStyle name="Total 12" xfId="7630"/>
    <cellStyle name="Total 13" xfId="7631"/>
    <cellStyle name="Total 14" xfId="7632"/>
    <cellStyle name="Total 15" xfId="7633"/>
    <cellStyle name="Total 16" xfId="7634"/>
    <cellStyle name="Total 17" xfId="7635"/>
    <cellStyle name="Total 18" xfId="7636"/>
    <cellStyle name="Total 19" xfId="7637"/>
    <cellStyle name="Total 2" xfId="7638"/>
    <cellStyle name="Total 2 2" xfId="7639"/>
    <cellStyle name="Total 2 2 2" xfId="7640"/>
    <cellStyle name="Total 2 3" xfId="7641"/>
    <cellStyle name="Total 2 3 2" xfId="7642"/>
    <cellStyle name="Total 2 4" xfId="7643"/>
    <cellStyle name="Total 2 5" xfId="7644"/>
    <cellStyle name="Total 2 6" xfId="7645"/>
    <cellStyle name="Total 2_BBG" xfId="7646"/>
    <cellStyle name="Total 20" xfId="7647"/>
    <cellStyle name="Total 21" xfId="7648"/>
    <cellStyle name="Total 22" xfId="7649"/>
    <cellStyle name="Total 23" xfId="7650"/>
    <cellStyle name="Total 24" xfId="7651"/>
    <cellStyle name="Total 25" xfId="7652"/>
    <cellStyle name="Total 26" xfId="7653"/>
    <cellStyle name="Total 27" xfId="7654"/>
    <cellStyle name="Total 28" xfId="7655"/>
    <cellStyle name="Total 29" xfId="7656"/>
    <cellStyle name="Total 3" xfId="7657"/>
    <cellStyle name="Total 3 2" xfId="7658"/>
    <cellStyle name="Total 3 3" xfId="7659"/>
    <cellStyle name="Total 30" xfId="7660"/>
    <cellStyle name="Total 31" xfId="7661"/>
    <cellStyle name="Total 32" xfId="7662"/>
    <cellStyle name="Total 33" xfId="7663"/>
    <cellStyle name="Total 34" xfId="7664"/>
    <cellStyle name="Total 35" xfId="7665"/>
    <cellStyle name="Total 36" xfId="7666"/>
    <cellStyle name="Total 37" xfId="7667"/>
    <cellStyle name="Total 38" xfId="7668"/>
    <cellStyle name="Total 39" xfId="7669"/>
    <cellStyle name="Total 4" xfId="7670"/>
    <cellStyle name="Total 4 2" xfId="7671"/>
    <cellStyle name="Total 40" xfId="7672"/>
    <cellStyle name="Total 41" xfId="7673"/>
    <cellStyle name="Total 42" xfId="7674"/>
    <cellStyle name="Total 43" xfId="7675"/>
    <cellStyle name="Total 44" xfId="7676"/>
    <cellStyle name="Total 45" xfId="7677"/>
    <cellStyle name="Total 46" xfId="7678"/>
    <cellStyle name="Total 47" xfId="7679"/>
    <cellStyle name="Total 48" xfId="7680"/>
    <cellStyle name="Total 49" xfId="7681"/>
    <cellStyle name="Total 5" xfId="7682"/>
    <cellStyle name="Total 50" xfId="7683"/>
    <cellStyle name="Total 51" xfId="7684"/>
    <cellStyle name="Total 52" xfId="7685"/>
    <cellStyle name="Total 53" xfId="7686"/>
    <cellStyle name="Total 54" xfId="7687"/>
    <cellStyle name="Total 55" xfId="7688"/>
    <cellStyle name="Total 56" xfId="7689"/>
    <cellStyle name="Total 57" xfId="7690"/>
    <cellStyle name="Total 58" xfId="7691"/>
    <cellStyle name="Total 59" xfId="7692"/>
    <cellStyle name="Total 6" xfId="7693"/>
    <cellStyle name="Total 60" xfId="7694"/>
    <cellStyle name="Total 61" xfId="7695"/>
    <cellStyle name="Total 62" xfId="7696"/>
    <cellStyle name="Total 63" xfId="7697"/>
    <cellStyle name="Total 64" xfId="7698"/>
    <cellStyle name="Total 65" xfId="7699"/>
    <cellStyle name="Total 66" xfId="7700"/>
    <cellStyle name="Total 67" xfId="7701"/>
    <cellStyle name="Total 68" xfId="7702"/>
    <cellStyle name="Total 69" xfId="7703"/>
    <cellStyle name="Total 7" xfId="7704"/>
    <cellStyle name="Total 70" xfId="7705"/>
    <cellStyle name="Total 71" xfId="7706"/>
    <cellStyle name="Total 72" xfId="7707"/>
    <cellStyle name="Total 8" xfId="7708"/>
    <cellStyle name="Total 9" xfId="7709"/>
    <cellStyle name="TotCol - Style5" xfId="7710"/>
    <cellStyle name="TotCol - Style5 2" xfId="7711"/>
    <cellStyle name="TotCol - Style5 2 2" xfId="7712"/>
    <cellStyle name="TotRow - Style4" xfId="7713"/>
    <cellStyle name="Vena Pull" xfId="4"/>
    <cellStyle name="Vírgul - Estilo3" xfId="7714"/>
    <cellStyle name="Vírgula0" xfId="7715"/>
    <cellStyle name="Währung [0]_Actual vs. Prior" xfId="7716"/>
    <cellStyle name="Währung_Actual vs. Prior" xfId="7717"/>
    <cellStyle name="Warning Text 10" xfId="7718"/>
    <cellStyle name="Warning Text 11" xfId="7719"/>
    <cellStyle name="Warning Text 12" xfId="7720"/>
    <cellStyle name="Warning Text 13" xfId="7721"/>
    <cellStyle name="Warning Text 14" xfId="7722"/>
    <cellStyle name="Warning Text 15" xfId="7723"/>
    <cellStyle name="Warning Text 16" xfId="7724"/>
    <cellStyle name="Warning Text 17" xfId="7725"/>
    <cellStyle name="Warning Text 18" xfId="7726"/>
    <cellStyle name="Warning Text 19" xfId="7727"/>
    <cellStyle name="Warning Text 2" xfId="7728"/>
    <cellStyle name="Warning Text 2 2" xfId="7729"/>
    <cellStyle name="Warning Text 2 2 2" xfId="7730"/>
    <cellStyle name="Warning Text 2 3" xfId="7731"/>
    <cellStyle name="Warning Text 2 4" xfId="7732"/>
    <cellStyle name="Warning Text 2 5" xfId="7733"/>
    <cellStyle name="Warning Text 2_BBG" xfId="7734"/>
    <cellStyle name="Warning Text 20" xfId="7735"/>
    <cellStyle name="Warning Text 21" xfId="7736"/>
    <cellStyle name="Warning Text 22" xfId="7737"/>
    <cellStyle name="Warning Text 23" xfId="7738"/>
    <cellStyle name="Warning Text 24" xfId="7739"/>
    <cellStyle name="Warning Text 25" xfId="7740"/>
    <cellStyle name="Warning Text 26" xfId="7741"/>
    <cellStyle name="Warning Text 27" xfId="7742"/>
    <cellStyle name="Warning Text 28" xfId="7743"/>
    <cellStyle name="Warning Text 29" xfId="7744"/>
    <cellStyle name="Warning Text 3" xfId="7745"/>
    <cellStyle name="Warning Text 3 2" xfId="7746"/>
    <cellStyle name="Warning Text 30" xfId="7747"/>
    <cellStyle name="Warning Text 31" xfId="7748"/>
    <cellStyle name="Warning Text 32" xfId="7749"/>
    <cellStyle name="Warning Text 33" xfId="7750"/>
    <cellStyle name="Warning Text 34" xfId="7751"/>
    <cellStyle name="Warning Text 35" xfId="7752"/>
    <cellStyle name="Warning Text 36" xfId="7753"/>
    <cellStyle name="Warning Text 37" xfId="7754"/>
    <cellStyle name="Warning Text 38" xfId="7755"/>
    <cellStyle name="Warning Text 39" xfId="7756"/>
    <cellStyle name="Warning Text 4" xfId="7757"/>
    <cellStyle name="Warning Text 40" xfId="7758"/>
    <cellStyle name="Warning Text 41" xfId="7759"/>
    <cellStyle name="Warning Text 42" xfId="7760"/>
    <cellStyle name="Warning Text 43" xfId="7761"/>
    <cellStyle name="Warning Text 44" xfId="7762"/>
    <cellStyle name="Warning Text 45" xfId="7763"/>
    <cellStyle name="Warning Text 46" xfId="7764"/>
    <cellStyle name="Warning Text 47" xfId="7765"/>
    <cellStyle name="Warning Text 48" xfId="7766"/>
    <cellStyle name="Warning Text 49" xfId="7767"/>
    <cellStyle name="Warning Text 5" xfId="7768"/>
    <cellStyle name="Warning Text 50" xfId="7769"/>
    <cellStyle name="Warning Text 51" xfId="7770"/>
    <cellStyle name="Warning Text 52" xfId="7771"/>
    <cellStyle name="Warning Text 53" xfId="7772"/>
    <cellStyle name="Warning Text 54" xfId="7773"/>
    <cellStyle name="Warning Text 55" xfId="7774"/>
    <cellStyle name="Warning Text 56" xfId="7775"/>
    <cellStyle name="Warning Text 57" xfId="7776"/>
    <cellStyle name="Warning Text 58" xfId="7777"/>
    <cellStyle name="Warning Text 59" xfId="7778"/>
    <cellStyle name="Warning Text 6" xfId="7779"/>
    <cellStyle name="Warning Text 60" xfId="7780"/>
    <cellStyle name="Warning Text 7" xfId="7781"/>
    <cellStyle name="Warning Text 8" xfId="7782"/>
    <cellStyle name="Warning Text 9" xfId="7783"/>
    <cellStyle name="YELLOW HIGHLIHT" xfId="7784"/>
    <cellStyle name="標準_NPL Accretion by borrower base 0704" xfId="7785"/>
  </cellStyles>
  <dxfs count="3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3" formatCode="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border diagonalUp="0" diagonalDown="0">
        <left style="thin">
          <color indexed="12"/>
        </left>
        <right style="thin">
          <color indexed="12"/>
        </right>
        <top style="thin">
          <color indexed="12"/>
        </top>
        <bottom style="thin">
          <color indexed="1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externalLink" Target="externalLinks/externalLink23.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openxmlformats.org/officeDocument/2006/relationships/externalLink" Target="externalLinks/externalLink26.xml"/><Relationship Id="rId47" Type="http://schemas.openxmlformats.org/officeDocument/2006/relationships/externalLink" Target="externalLinks/externalLink31.xml"/><Relationship Id="rId50" Type="http://schemas.openxmlformats.org/officeDocument/2006/relationships/externalLink" Target="externalLinks/externalLink34.xml"/><Relationship Id="rId55" Type="http://schemas.openxmlformats.org/officeDocument/2006/relationships/externalLink" Target="externalLinks/externalLink39.xml"/><Relationship Id="rId63" Type="http://schemas.openxmlformats.org/officeDocument/2006/relationships/externalLink" Target="externalLinks/externalLink4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externalLink" Target="externalLinks/externalLink24.xml"/><Relationship Id="rId45" Type="http://schemas.openxmlformats.org/officeDocument/2006/relationships/externalLink" Target="externalLinks/externalLink29.xml"/><Relationship Id="rId53" Type="http://schemas.openxmlformats.org/officeDocument/2006/relationships/externalLink" Target="externalLinks/externalLink37.xml"/><Relationship Id="rId58" Type="http://schemas.openxmlformats.org/officeDocument/2006/relationships/externalLink" Target="externalLinks/externalLink42.xml"/><Relationship Id="rId66" Type="http://schemas.openxmlformats.org/officeDocument/2006/relationships/externalLink" Target="externalLinks/externalLink5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49" Type="http://schemas.openxmlformats.org/officeDocument/2006/relationships/externalLink" Target="externalLinks/externalLink33.xml"/><Relationship Id="rId57" Type="http://schemas.openxmlformats.org/officeDocument/2006/relationships/externalLink" Target="externalLinks/externalLink41.xml"/><Relationship Id="rId61" Type="http://schemas.openxmlformats.org/officeDocument/2006/relationships/externalLink" Target="externalLinks/externalLink45.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4" Type="http://schemas.openxmlformats.org/officeDocument/2006/relationships/externalLink" Target="externalLinks/externalLink28.xml"/><Relationship Id="rId52" Type="http://schemas.openxmlformats.org/officeDocument/2006/relationships/externalLink" Target="externalLinks/externalLink36.xml"/><Relationship Id="rId60" Type="http://schemas.openxmlformats.org/officeDocument/2006/relationships/externalLink" Target="externalLinks/externalLink44.xml"/><Relationship Id="rId65" Type="http://schemas.openxmlformats.org/officeDocument/2006/relationships/externalLink" Target="externalLinks/externalLink4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externalLink" Target="externalLinks/externalLink27.xml"/><Relationship Id="rId48" Type="http://schemas.openxmlformats.org/officeDocument/2006/relationships/externalLink" Target="externalLinks/externalLink32.xml"/><Relationship Id="rId56" Type="http://schemas.openxmlformats.org/officeDocument/2006/relationships/externalLink" Target="externalLinks/externalLink40.xml"/><Relationship Id="rId64" Type="http://schemas.openxmlformats.org/officeDocument/2006/relationships/externalLink" Target="externalLinks/externalLink4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46" Type="http://schemas.openxmlformats.org/officeDocument/2006/relationships/externalLink" Target="externalLinks/externalLink30.xml"/><Relationship Id="rId59" Type="http://schemas.openxmlformats.org/officeDocument/2006/relationships/externalLink" Target="externalLinks/externalLink43.xml"/><Relationship Id="rId67" Type="http://schemas.openxmlformats.org/officeDocument/2006/relationships/externalLink" Target="externalLinks/externalLink51.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54" Type="http://schemas.openxmlformats.org/officeDocument/2006/relationships/externalLink" Target="externalLinks/externalLink38.xml"/><Relationship Id="rId62" Type="http://schemas.openxmlformats.org/officeDocument/2006/relationships/externalLink" Target="externalLinks/externalLink46.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776092571101392E-2"/>
          <c:y val="7.2473029384266294E-2"/>
          <c:w val="0.95827494417780423"/>
          <c:h val="0.77165738884462531"/>
        </c:manualLayout>
      </c:layout>
      <c:barChart>
        <c:barDir val="col"/>
        <c:grouping val="clustered"/>
        <c:varyColors val="0"/>
        <c:ser>
          <c:idx val="0"/>
          <c:order val="0"/>
          <c:tx>
            <c:strRef>
              <c:f>'LCR, MVE, NII, SFR'!$C$6:$C$17</c:f>
              <c:strCache>
                <c:ptCount val="1"/>
                <c:pt idx="0">
                  <c:v>4.094115965 5.131318676 3.587335346 4.0188 4.9978 3.300162734 2.636248697 2.533410232 2.633429261 2.489 2.727110961 2.248743045</c:v>
                </c:pt>
              </c:strCache>
            </c:strRef>
          </c:tx>
          <c:spPr>
            <a:solidFill>
              <a:srgbClr val="FF0000"/>
            </a:solidFill>
            <a:ln w="12700">
              <a:noFill/>
            </a:ln>
          </c:spPr>
          <c:invertIfNegative val="0"/>
          <c:dPt>
            <c:idx val="0"/>
            <c:invertIfNegative val="0"/>
            <c:bubble3D val="0"/>
          </c:dPt>
          <c:dPt>
            <c:idx val="1"/>
            <c:invertIfNegative val="0"/>
            <c:bubble3D val="0"/>
          </c:dPt>
          <c:dPt>
            <c:idx val="6"/>
            <c:invertIfNegative val="0"/>
            <c:bubble3D val="0"/>
          </c:dPt>
          <c:dLbls>
            <c:dLbl>
              <c:idx val="1"/>
              <c:layout/>
              <c:tx>
                <c:rich>
                  <a:bodyPr/>
                  <a:lstStyle/>
                  <a:p>
                    <a:pPr>
                      <a:defRPr>
                        <a:solidFill>
                          <a:sysClr val="windowText" lastClr="000000"/>
                        </a:solidFill>
                      </a:defRPr>
                    </a:pPr>
                    <a:r>
                      <a:rPr lang="en-US" sz="1000" b="0" i="0" u="none" strike="noStrike" baseline="0">
                        <a:effectLst/>
                      </a:rPr>
                      <a:t>513%</a:t>
                    </a:r>
                    <a:endParaRPr lang="en-US"/>
                  </a:p>
                </c:rich>
              </c:tx>
              <c:numFmt formatCode="#,##0.00" sourceLinked="0"/>
              <c:spPr>
                <a:solidFill>
                  <a:schemeClr val="bg1"/>
                </a:solidFill>
                <a:effectLst>
                  <a:glow rad="127000">
                    <a:schemeClr val="bg1"/>
                  </a:glow>
                </a:effectLst>
              </c:spPr>
              <c:showLegendKey val="0"/>
              <c:showVal val="0"/>
              <c:showCatName val="0"/>
              <c:showSerName val="0"/>
              <c:showPercent val="0"/>
              <c:showBubbleSize val="0"/>
            </c:dLbl>
            <c:txPr>
              <a:bodyPr/>
              <a:lstStyle/>
              <a:p>
                <a:pPr>
                  <a:defRPr>
                    <a:solidFill>
                      <a:sysClr val="windowText" lastClr="000000"/>
                    </a:solidFill>
                  </a:defRPr>
                </a:pPr>
                <a:endParaRPr lang="en-US"/>
              </a:p>
            </c:txPr>
            <c:showLegendKey val="0"/>
            <c:showVal val="1"/>
            <c:showCatName val="0"/>
            <c:showSerName val="0"/>
            <c:showPercent val="0"/>
            <c:showBubbleSize val="0"/>
            <c:showLeaderLines val="0"/>
          </c:dLbls>
          <c:cat>
            <c:strRef>
              <c:f>'LCR, MVE, NII, SFR'!$A$6:$A$20</c:f>
              <c:strCache>
                <c:ptCount val="15"/>
                <c:pt idx="0">
                  <c:v>Jan</c:v>
                </c:pt>
                <c:pt idx="1">
                  <c:v>Feb</c:v>
                </c:pt>
                <c:pt idx="2">
                  <c:v>Mar</c:v>
                </c:pt>
                <c:pt idx="3">
                  <c:v>Apr</c:v>
                </c:pt>
                <c:pt idx="4">
                  <c:v>May</c:v>
                </c:pt>
                <c:pt idx="5">
                  <c:v>Jun</c:v>
                </c:pt>
                <c:pt idx="6">
                  <c:v>Jul</c:v>
                </c:pt>
                <c:pt idx="7">
                  <c:v>Aug</c:v>
                </c:pt>
                <c:pt idx="8">
                  <c:v>Sep</c:v>
                </c:pt>
                <c:pt idx="9">
                  <c:v>Oct</c:v>
                </c:pt>
                <c:pt idx="10">
                  <c:v>Nov</c:v>
                </c:pt>
                <c:pt idx="11">
                  <c:v>Dec '15</c:v>
                </c:pt>
                <c:pt idx="12">
                  <c:v>Jan</c:v>
                </c:pt>
                <c:pt idx="13">
                  <c:v>Feb</c:v>
                </c:pt>
                <c:pt idx="14">
                  <c:v>Mar</c:v>
                </c:pt>
              </c:strCache>
            </c:strRef>
          </c:cat>
          <c:val>
            <c:numRef>
              <c:f>'LCR, MVE, NII, SFR'!$B$6:$B$20</c:f>
              <c:numCache>
                <c:formatCode>General</c:formatCode>
                <c:ptCount val="15"/>
                <c:pt idx="0">
                  <c:v>4.0941159653411336</c:v>
                </c:pt>
                <c:pt idx="1">
                  <c:v>5.1313186764683838</c:v>
                </c:pt>
                <c:pt idx="2">
                  <c:v>3.5873353464314399</c:v>
                </c:pt>
                <c:pt idx="3">
                  <c:v>4.0187999999999997</c:v>
                </c:pt>
                <c:pt idx="4">
                  <c:v>4.9977999999999998</c:v>
                </c:pt>
                <c:pt idx="5">
                  <c:v>3.3001627340644499</c:v>
                </c:pt>
                <c:pt idx="6">
                  <c:v>2.6362486967849699</c:v>
                </c:pt>
                <c:pt idx="7">
                  <c:v>2.5334102320238401</c:v>
                </c:pt>
                <c:pt idx="8">
                  <c:v>2.63342926061333</c:v>
                </c:pt>
                <c:pt idx="9">
                  <c:v>2.4889999999999999</c:v>
                </c:pt>
                <c:pt idx="10">
                  <c:v>2.727110961137913</c:v>
                </c:pt>
                <c:pt idx="11">
                  <c:v>2.2487430454468327</c:v>
                </c:pt>
                <c:pt idx="12">
                  <c:v>2.3125991505207</c:v>
                </c:pt>
                <c:pt idx="13">
                  <c:v>2.3056000000000001</c:v>
                </c:pt>
                <c:pt idx="14">
                  <c:v>2.3598067094311803</c:v>
                </c:pt>
              </c:numCache>
            </c:numRef>
          </c:val>
        </c:ser>
        <c:dLbls>
          <c:showLegendKey val="0"/>
          <c:showVal val="0"/>
          <c:showCatName val="0"/>
          <c:showSerName val="0"/>
          <c:showPercent val="0"/>
          <c:showBubbleSize val="0"/>
        </c:dLbls>
        <c:gapWidth val="150"/>
        <c:axId val="598755968"/>
        <c:axId val="598765952"/>
      </c:barChart>
      <c:catAx>
        <c:axId val="598755968"/>
        <c:scaling>
          <c:orientation val="minMax"/>
        </c:scaling>
        <c:delete val="0"/>
        <c:axPos val="b"/>
        <c:numFmt formatCode="0.0" sourceLinked="0"/>
        <c:majorTickMark val="out"/>
        <c:minorTickMark val="out"/>
        <c:tickLblPos val="low"/>
        <c:txPr>
          <a:bodyPr/>
          <a:lstStyle/>
          <a:p>
            <a:pPr>
              <a:defRPr sz="900">
                <a:solidFill>
                  <a:sysClr val="windowText" lastClr="000000"/>
                </a:solidFill>
              </a:defRPr>
            </a:pPr>
            <a:endParaRPr lang="en-US"/>
          </a:p>
        </c:txPr>
        <c:crossAx val="598765952"/>
        <c:crosses val="autoZero"/>
        <c:auto val="1"/>
        <c:lblAlgn val="ctr"/>
        <c:lblOffset val="100"/>
        <c:noMultiLvlLbl val="1"/>
      </c:catAx>
      <c:valAx>
        <c:axId val="598765952"/>
        <c:scaling>
          <c:orientation val="minMax"/>
        </c:scaling>
        <c:delete val="0"/>
        <c:axPos val="l"/>
        <c:numFmt formatCode="0.00%" sourceLinked="0"/>
        <c:majorTickMark val="out"/>
        <c:minorTickMark val="none"/>
        <c:tickLblPos val="nextTo"/>
        <c:spPr>
          <a:ln>
            <a:noFill/>
          </a:ln>
        </c:spPr>
        <c:txPr>
          <a:bodyPr rot="0" vert="horz"/>
          <a:lstStyle/>
          <a:p>
            <a:pPr>
              <a:defRPr sz="100" b="0" i="0" u="none" strike="noStrike" baseline="0">
                <a:solidFill>
                  <a:srgbClr val="FFFFFF"/>
                </a:solidFill>
                <a:latin typeface="Cambria"/>
                <a:ea typeface="Cambria"/>
                <a:cs typeface="Cambria"/>
              </a:defRPr>
            </a:pPr>
            <a:endParaRPr lang="en-US"/>
          </a:p>
        </c:txPr>
        <c:crossAx val="598755968"/>
        <c:crosses val="autoZero"/>
        <c:crossBetween val="between"/>
      </c:valAx>
      <c:spPr>
        <a:noFill/>
        <a:ln w="25400">
          <a:noFill/>
        </a:ln>
      </c:spPr>
    </c:plotArea>
    <c:plotVisOnly val="1"/>
    <c:dispBlanksAs val="gap"/>
    <c:showDLblsOverMax val="0"/>
  </c:chart>
  <c:spPr>
    <a:noFill/>
    <a:ln w="9525">
      <a:solidFill>
        <a:schemeClr val="tx1"/>
      </a:solidFill>
    </a:ln>
  </c:spPr>
  <c:txPr>
    <a:bodyPr/>
    <a:lstStyle/>
    <a:p>
      <a:pPr>
        <a:defRPr sz="1000" b="0" i="0" u="none" strike="noStrike" baseline="0">
          <a:solidFill>
            <a:srgbClr val="094FA4"/>
          </a:solidFill>
          <a:latin typeface="Stag Sans Book"/>
          <a:ea typeface="Stag Sans Book"/>
          <a:cs typeface="Stag Sans Book"/>
        </a:defRPr>
      </a:pPr>
      <a:endParaRPr lang="en-US"/>
    </a:p>
  </c:txPr>
  <c:printSettings>
    <c:headerFooter alignWithMargins="0"/>
    <c:pageMargins b="1" l="0.75" r="0.75" t="1" header="0" footer="0"/>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b="1" i="0" u="none" strike="noStrike" baseline="0">
                <a:solidFill>
                  <a:srgbClr val="000000"/>
                </a:solidFill>
                <a:latin typeface="Calibri"/>
                <a:ea typeface="Calibri"/>
                <a:cs typeface="Calibri"/>
              </a:defRPr>
            </a:pPr>
            <a:r>
              <a:rPr lang="en-US"/>
              <a:t>BSI Event Amounts</a:t>
            </a:r>
          </a:p>
        </c:rich>
      </c:tx>
      <c:layout>
        <c:manualLayout>
          <c:xMode val="edge"/>
          <c:yMode val="edge"/>
          <c:x val="0.35663138881833317"/>
          <c:y val="3.3707865168539325E-2"/>
        </c:manualLayout>
      </c:layout>
      <c:overlay val="0"/>
    </c:title>
    <c:autoTitleDeleted val="0"/>
    <c:plotArea>
      <c:layout>
        <c:manualLayout>
          <c:layoutTarget val="inner"/>
          <c:xMode val="edge"/>
          <c:yMode val="edge"/>
          <c:x val="0.12903248388581548"/>
          <c:y val="0.2808988764044944"/>
          <c:w val="0.67383630473703648"/>
          <c:h val="0.4943820224719101"/>
        </c:manualLayout>
      </c:layout>
      <c:lineChart>
        <c:grouping val="standard"/>
        <c:varyColors val="0"/>
        <c:ser>
          <c:idx val="0"/>
          <c:order val="0"/>
          <c:tx>
            <c:strRef>
              <c:f>'Op risk events'!$I$3</c:f>
              <c:strCache>
                <c:ptCount val="1"/>
                <c:pt idx="0">
                  <c:v>2014-2015</c:v>
                </c:pt>
              </c:strCache>
            </c:strRef>
          </c:tx>
          <c:marker>
            <c:symbol val="none"/>
          </c:marker>
          <c:cat>
            <c:strRef>
              <c:f>'Op risk events'!$H$4:$H$15</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'Op risk events'!$I$4:$I$15</c:f>
              <c:numCache>
                <c:formatCode>#,##0.00</c:formatCode>
                <c:ptCount val="12"/>
                <c:pt idx="0">
                  <c:v>16122.226666666671</c:v>
                </c:pt>
                <c:pt idx="1">
                  <c:v>15176.925000000008</c:v>
                </c:pt>
                <c:pt idx="2">
                  <c:v>15076.402500000009</c:v>
                </c:pt>
                <c:pt idx="3">
                  <c:v>18782.559166666677</c:v>
                </c:pt>
                <c:pt idx="4">
                  <c:v>15064.534166666679</c:v>
                </c:pt>
                <c:pt idx="5">
                  <c:v>14797.236666666673</c:v>
                </c:pt>
                <c:pt idx="6">
                  <c:v>14209.205833333335</c:v>
                </c:pt>
                <c:pt idx="7">
                  <c:v>17561.134999999995</c:v>
                </c:pt>
                <c:pt idx="8">
                  <c:v>17397.883333333328</c:v>
                </c:pt>
                <c:pt idx="9">
                  <c:v>18051.66249999998</c:v>
                </c:pt>
                <c:pt idx="10">
                  <c:v>18291.364166666652</c:v>
                </c:pt>
                <c:pt idx="11">
                  <c:v>18484.02499999998</c:v>
                </c:pt>
              </c:numCache>
            </c:numRef>
          </c:val>
          <c:smooth val="0"/>
        </c:ser>
        <c:ser>
          <c:idx val="1"/>
          <c:order val="1"/>
          <c:tx>
            <c:strRef>
              <c:f>'Op risk events'!$J$3</c:f>
              <c:strCache>
                <c:ptCount val="1"/>
                <c:pt idx="0">
                  <c:v>2015-2016</c:v>
                </c:pt>
              </c:strCache>
            </c:strRef>
          </c:tx>
          <c:marker>
            <c:symbol val="none"/>
          </c:marker>
          <c:dPt>
            <c:idx val="10"/>
            <c:bubble3D val="0"/>
          </c:dPt>
          <c:dPt>
            <c:idx val="11"/>
            <c:bubble3D val="0"/>
            <c:spPr>
              <a:ln>
                <a:prstDash val="solid"/>
              </a:ln>
            </c:spPr>
          </c:dPt>
          <c:cat>
            <c:strRef>
              <c:f>'Op risk events'!$H$4:$H$15</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'Op risk events'!$J$4:$J$15</c:f>
              <c:numCache>
                <c:formatCode>#,##0.00</c:formatCode>
                <c:ptCount val="12"/>
                <c:pt idx="0">
                  <c:v>19255.326666666646</c:v>
                </c:pt>
                <c:pt idx="1">
                  <c:v>18776.842499999981</c:v>
                </c:pt>
                <c:pt idx="2">
                  <c:v>19435.650833333304</c:v>
                </c:pt>
                <c:pt idx="3">
                  <c:v>14938.160833333304</c:v>
                </c:pt>
                <c:pt idx="4">
                  <c:v>13817.250833333304</c:v>
                </c:pt>
                <c:pt idx="5">
                  <c:v>14193.370833333311</c:v>
                </c:pt>
                <c:pt idx="6">
                  <c:v>16283.321666666641</c:v>
                </c:pt>
                <c:pt idx="7">
                  <c:v>39507.893333333304</c:v>
                </c:pt>
                <c:pt idx="8">
                  <c:v>40675.456666666643</c:v>
                </c:pt>
                <c:pt idx="9">
                  <c:v>40177.41166666666</c:v>
                </c:pt>
                <c:pt idx="10">
                  <c:v>39960.142499999994</c:v>
                </c:pt>
                <c:pt idx="11">
                  <c:v>39199.79</c:v>
                </c:pt>
              </c:numCache>
            </c:numRef>
          </c:val>
          <c:smooth val="0"/>
        </c:ser>
        <c:dLbls>
          <c:showLegendKey val="0"/>
          <c:showVal val="0"/>
          <c:showCatName val="0"/>
          <c:showSerName val="0"/>
          <c:showPercent val="0"/>
          <c:showBubbleSize val="0"/>
        </c:dLbls>
        <c:marker val="1"/>
        <c:smooth val="0"/>
        <c:axId val="565987968"/>
        <c:axId val="564994432"/>
      </c:lineChart>
      <c:catAx>
        <c:axId val="565987968"/>
        <c:scaling>
          <c:orientation val="minMax"/>
        </c:scaling>
        <c:delete val="0"/>
        <c:axPos val="b"/>
        <c:numFmt formatCode="d\-mmm"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64994432"/>
        <c:crosses val="autoZero"/>
        <c:auto val="1"/>
        <c:lblAlgn val="ctr"/>
        <c:lblOffset val="100"/>
        <c:tickLblSkip val="1"/>
        <c:noMultiLvlLbl val="0"/>
      </c:catAx>
      <c:valAx>
        <c:axId val="564994432"/>
        <c:scaling>
          <c:orientation val="minMax"/>
          <c:min val="10000"/>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65987968"/>
        <c:crosses val="autoZero"/>
        <c:crossBetween val="between"/>
        <c:majorUnit val="2500"/>
      </c:valAx>
    </c:plotArea>
    <c:legend>
      <c:legendPos val="r"/>
      <c:layout>
        <c:manualLayout>
          <c:xMode val="edge"/>
          <c:yMode val="edge"/>
          <c:x val="0.81541369156812382"/>
          <c:y val="0.31179775280898875"/>
          <c:w val="0.15949839603382909"/>
          <c:h val="0.25280898876404495"/>
        </c:manualLayout>
      </c:layout>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US"/>
              <a:t>BSI Number of Events</a:t>
            </a:r>
          </a:p>
        </c:rich>
      </c:tx>
      <c:layout>
        <c:manualLayout>
          <c:xMode val="edge"/>
          <c:yMode val="edge"/>
          <c:x val="0.35272759655043118"/>
          <c:y val="4.2134831460674156E-2"/>
        </c:manualLayout>
      </c:layout>
      <c:overlay val="0"/>
    </c:title>
    <c:autoTitleDeleted val="0"/>
    <c:plotArea>
      <c:layout>
        <c:manualLayout>
          <c:layoutTarget val="inner"/>
          <c:xMode val="edge"/>
          <c:yMode val="edge"/>
          <c:x val="9.0909171616807186E-2"/>
          <c:y val="0.300561797752809"/>
          <c:w val="0.69090970428773468"/>
          <c:h val="0.6039325842696629"/>
        </c:manualLayout>
      </c:layout>
      <c:lineChart>
        <c:grouping val="standard"/>
        <c:varyColors val="0"/>
        <c:ser>
          <c:idx val="0"/>
          <c:order val="0"/>
          <c:tx>
            <c:strRef>
              <c:f>'Op risk events'!$M$3</c:f>
              <c:strCache>
                <c:ptCount val="1"/>
                <c:pt idx="0">
                  <c:v>2014-2015</c:v>
                </c:pt>
              </c:strCache>
            </c:strRef>
          </c:tx>
          <c:marker>
            <c:symbol val="none"/>
          </c:marker>
          <c:cat>
            <c:strRef>
              <c:f>'Op risk events'!$L$4:$L$15</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'Op risk events'!$M$4:$M$15</c:f>
              <c:numCache>
                <c:formatCode>#,##0</c:formatCode>
                <c:ptCount val="12"/>
                <c:pt idx="0">
                  <c:v>6</c:v>
                </c:pt>
                <c:pt idx="1">
                  <c:v>5.916666666666667</c:v>
                </c:pt>
                <c:pt idx="2">
                  <c:v>6</c:v>
                </c:pt>
                <c:pt idx="3">
                  <c:v>5.916666666666667</c:v>
                </c:pt>
                <c:pt idx="4">
                  <c:v>5.083333333333333</c:v>
                </c:pt>
                <c:pt idx="5">
                  <c:v>4.5</c:v>
                </c:pt>
                <c:pt idx="6">
                  <c:v>4.583333333333333</c:v>
                </c:pt>
                <c:pt idx="7">
                  <c:v>4.583333333333333</c:v>
                </c:pt>
                <c:pt idx="8">
                  <c:v>4.583333333333333</c:v>
                </c:pt>
                <c:pt idx="9">
                  <c:v>4.666666666666667</c:v>
                </c:pt>
                <c:pt idx="10">
                  <c:v>4.75</c:v>
                </c:pt>
                <c:pt idx="11">
                  <c:v>4.583333333333333</c:v>
                </c:pt>
              </c:numCache>
            </c:numRef>
          </c:val>
          <c:smooth val="0"/>
        </c:ser>
        <c:ser>
          <c:idx val="1"/>
          <c:order val="1"/>
          <c:tx>
            <c:strRef>
              <c:f>'Op risk events'!$N$3</c:f>
              <c:strCache>
                <c:ptCount val="1"/>
                <c:pt idx="0">
                  <c:v>2015-2016</c:v>
                </c:pt>
              </c:strCache>
            </c:strRef>
          </c:tx>
          <c:marker>
            <c:symbol val="none"/>
          </c:marker>
          <c:dPt>
            <c:idx val="10"/>
            <c:bubble3D val="0"/>
          </c:dPt>
          <c:dPt>
            <c:idx val="11"/>
            <c:bubble3D val="0"/>
            <c:spPr>
              <a:ln>
                <a:prstDash val="solid"/>
              </a:ln>
            </c:spPr>
          </c:dPt>
          <c:cat>
            <c:strRef>
              <c:f>'Op risk events'!$L$4:$L$15</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'Op risk events'!$N$4:$N$15</c:f>
              <c:numCache>
                <c:formatCode>#,##0</c:formatCode>
                <c:ptCount val="12"/>
                <c:pt idx="0">
                  <c:v>4.75</c:v>
                </c:pt>
                <c:pt idx="1">
                  <c:v>4.5</c:v>
                </c:pt>
                <c:pt idx="2">
                  <c:v>4.416666666666667</c:v>
                </c:pt>
                <c:pt idx="3">
                  <c:v>4.333333333333333</c:v>
                </c:pt>
                <c:pt idx="4">
                  <c:v>4.333333333333333</c:v>
                </c:pt>
                <c:pt idx="5">
                  <c:v>4.583333333333333</c:v>
                </c:pt>
                <c:pt idx="6">
                  <c:v>4.416666666666667</c:v>
                </c:pt>
                <c:pt idx="7">
                  <c:v>4.5</c:v>
                </c:pt>
                <c:pt idx="8">
                  <c:v>4.75</c:v>
                </c:pt>
                <c:pt idx="9">
                  <c:v>4.416666666666667</c:v>
                </c:pt>
                <c:pt idx="10">
                  <c:v>4.083333333333333</c:v>
                </c:pt>
                <c:pt idx="11">
                  <c:v>4.166666666666667</c:v>
                </c:pt>
              </c:numCache>
            </c:numRef>
          </c:val>
          <c:smooth val="0"/>
        </c:ser>
        <c:dLbls>
          <c:showLegendKey val="0"/>
          <c:showVal val="0"/>
          <c:showCatName val="0"/>
          <c:showSerName val="0"/>
          <c:showPercent val="0"/>
          <c:showBubbleSize val="0"/>
        </c:dLbls>
        <c:marker val="1"/>
        <c:smooth val="0"/>
        <c:axId val="565028352"/>
        <c:axId val="565029888"/>
      </c:lineChart>
      <c:catAx>
        <c:axId val="5650283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65029888"/>
        <c:crosses val="autoZero"/>
        <c:auto val="1"/>
        <c:lblAlgn val="ctr"/>
        <c:lblOffset val="100"/>
        <c:noMultiLvlLbl val="0"/>
      </c:catAx>
      <c:valAx>
        <c:axId val="565029888"/>
        <c:scaling>
          <c:orientation val="minMax"/>
          <c:max val="7.5"/>
          <c:min val="3"/>
        </c:scaling>
        <c:delete val="0"/>
        <c:axPos val="l"/>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65028352"/>
        <c:crosses val="autoZero"/>
        <c:crossBetween val="between"/>
      </c:valAx>
    </c:plotArea>
    <c:legend>
      <c:legendPos val="r"/>
      <c:layout>
        <c:manualLayout>
          <c:xMode val="edge"/>
          <c:yMode val="edge"/>
          <c:x val="0.79090982377202845"/>
          <c:y val="0.29213483146067415"/>
          <c:w val="0.17636370453693284"/>
          <c:h val="0.22752808988764045"/>
        </c:manualLayout>
      </c:layout>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8</xdr:col>
      <xdr:colOff>255200</xdr:colOff>
      <xdr:row>45</xdr:row>
      <xdr:rowOff>24407</xdr:rowOff>
    </xdr:to>
    <xdr:pic>
      <xdr:nvPicPr>
        <xdr:cNvPr id="24" name="Picture 23"/>
        <xdr:cNvPicPr>
          <a:picLocks noChangeAspect="1"/>
        </xdr:cNvPicPr>
      </xdr:nvPicPr>
      <xdr:blipFill>
        <a:blip xmlns:r="http://schemas.openxmlformats.org/officeDocument/2006/relationships" r:embed="rId1"/>
        <a:stretch>
          <a:fillRect/>
        </a:stretch>
      </xdr:blipFill>
      <xdr:spPr>
        <a:xfrm>
          <a:off x="857250" y="702469"/>
          <a:ext cx="9077731" cy="68585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xdr:colOff>
      <xdr:row>2</xdr:row>
      <xdr:rowOff>28575</xdr:rowOff>
    </xdr:from>
    <xdr:to>
      <xdr:col>12</xdr:col>
      <xdr:colOff>186589</xdr:colOff>
      <xdr:row>2</xdr:row>
      <xdr:rowOff>167539</xdr:rowOff>
    </xdr:to>
    <xdr:sp macro="" textlink="">
      <xdr:nvSpPr>
        <xdr:cNvPr id="2" name="83 Elipse"/>
        <xdr:cNvSpPr/>
      </xdr:nvSpPr>
      <xdr:spPr>
        <a:xfrm>
          <a:off x="13049250" y="409575"/>
          <a:ext cx="138964" cy="138964"/>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s-ES" sz="1000"/>
        </a:p>
      </xdr:txBody>
    </xdr:sp>
    <xdr:clientData/>
  </xdr:twoCellAnchor>
  <xdr:twoCellAnchor>
    <xdr:from>
      <xdr:col>12</xdr:col>
      <xdr:colOff>57150</xdr:colOff>
      <xdr:row>3</xdr:row>
      <xdr:rowOff>38100</xdr:rowOff>
    </xdr:from>
    <xdr:to>
      <xdr:col>12</xdr:col>
      <xdr:colOff>196114</xdr:colOff>
      <xdr:row>3</xdr:row>
      <xdr:rowOff>177064</xdr:rowOff>
    </xdr:to>
    <xdr:sp macro="" textlink="">
      <xdr:nvSpPr>
        <xdr:cNvPr id="3" name="83 Elipse"/>
        <xdr:cNvSpPr/>
      </xdr:nvSpPr>
      <xdr:spPr>
        <a:xfrm>
          <a:off x="13058775" y="609600"/>
          <a:ext cx="138964" cy="138964"/>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s-ES" sz="1000"/>
        </a:p>
      </xdr:txBody>
    </xdr:sp>
    <xdr:clientData/>
  </xdr:twoCellAnchor>
  <xdr:twoCellAnchor>
    <xdr:from>
      <xdr:col>12</xdr:col>
      <xdr:colOff>66675</xdr:colOff>
      <xdr:row>5</xdr:row>
      <xdr:rowOff>38100</xdr:rowOff>
    </xdr:from>
    <xdr:to>
      <xdr:col>12</xdr:col>
      <xdr:colOff>205639</xdr:colOff>
      <xdr:row>5</xdr:row>
      <xdr:rowOff>177064</xdr:rowOff>
    </xdr:to>
    <xdr:sp macro="" textlink="">
      <xdr:nvSpPr>
        <xdr:cNvPr id="4" name="83 Elipse"/>
        <xdr:cNvSpPr/>
      </xdr:nvSpPr>
      <xdr:spPr>
        <a:xfrm>
          <a:off x="13068300" y="990600"/>
          <a:ext cx="138964" cy="138964"/>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s-ES" sz="1000"/>
        </a:p>
      </xdr:txBody>
    </xdr:sp>
    <xdr:clientData/>
  </xdr:twoCellAnchor>
  <xdr:twoCellAnchor>
    <xdr:from>
      <xdr:col>12</xdr:col>
      <xdr:colOff>57150</xdr:colOff>
      <xdr:row>7</xdr:row>
      <xdr:rowOff>28575</xdr:rowOff>
    </xdr:from>
    <xdr:to>
      <xdr:col>12</xdr:col>
      <xdr:colOff>196114</xdr:colOff>
      <xdr:row>7</xdr:row>
      <xdr:rowOff>167539</xdr:rowOff>
    </xdr:to>
    <xdr:sp macro="" textlink="">
      <xdr:nvSpPr>
        <xdr:cNvPr id="5" name="83 Elipse"/>
        <xdr:cNvSpPr/>
      </xdr:nvSpPr>
      <xdr:spPr>
        <a:xfrm>
          <a:off x="13058775" y="1362075"/>
          <a:ext cx="138964" cy="138964"/>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s-ES" sz="1000"/>
        </a:p>
      </xdr:txBody>
    </xdr:sp>
    <xdr:clientData/>
  </xdr:twoCellAnchor>
  <xdr:twoCellAnchor>
    <xdr:from>
      <xdr:col>12</xdr:col>
      <xdr:colOff>57150</xdr:colOff>
      <xdr:row>8</xdr:row>
      <xdr:rowOff>28575</xdr:rowOff>
    </xdr:from>
    <xdr:to>
      <xdr:col>12</xdr:col>
      <xdr:colOff>196114</xdr:colOff>
      <xdr:row>8</xdr:row>
      <xdr:rowOff>167539</xdr:rowOff>
    </xdr:to>
    <xdr:sp macro="" textlink="">
      <xdr:nvSpPr>
        <xdr:cNvPr id="6" name="83 Elipse"/>
        <xdr:cNvSpPr/>
      </xdr:nvSpPr>
      <xdr:spPr>
        <a:xfrm>
          <a:off x="13058775" y="1552575"/>
          <a:ext cx="138964" cy="138964"/>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s-ES"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4</xdr:row>
      <xdr:rowOff>57150</xdr:rowOff>
    </xdr:from>
    <xdr:to>
      <xdr:col>15</xdr:col>
      <xdr:colOff>38100</xdr:colOff>
      <xdr:row>19</xdr:row>
      <xdr:rowOff>57150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93134</xdr:colOff>
      <xdr:row>27</xdr:row>
      <xdr:rowOff>123825</xdr:rowOff>
    </xdr:from>
    <xdr:to>
      <xdr:col>7</xdr:col>
      <xdr:colOff>497418</xdr:colOff>
      <xdr:row>48</xdr:row>
      <xdr:rowOff>114300</xdr:rowOff>
    </xdr:to>
    <xdr:graphicFrame macro="">
      <xdr:nvGraphicFramePr>
        <xdr:cNvPr id="2" name="Chart 6" descr="BSI Amou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27</xdr:row>
      <xdr:rowOff>123825</xdr:rowOff>
    </xdr:from>
    <xdr:to>
      <xdr:col>16</xdr:col>
      <xdr:colOff>535517</xdr:colOff>
      <xdr:row>48</xdr:row>
      <xdr:rowOff>114300</xdr:rowOff>
    </xdr:to>
    <xdr:graphicFrame macro="">
      <xdr:nvGraphicFramePr>
        <xdr:cNvPr id="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152400</xdr:colOff>
      <xdr:row>49</xdr:row>
      <xdr:rowOff>0</xdr:rowOff>
    </xdr:from>
    <xdr:to>
      <xdr:col>3</xdr:col>
      <xdr:colOff>733425</xdr:colOff>
      <xdr:row>50</xdr:row>
      <xdr:rowOff>142875</xdr:rowOff>
    </xdr:to>
    <xdr:sp macro="" textlink="">
      <xdr:nvSpPr>
        <xdr:cNvPr id="2" name="AutoShape 8"/>
        <xdr:cNvSpPr>
          <a:spLocks/>
        </xdr:cNvSpPr>
      </xdr:nvSpPr>
      <xdr:spPr bwMode="auto">
        <a:xfrm rot="5400000">
          <a:off x="4129088" y="4929187"/>
          <a:ext cx="304800" cy="2181225"/>
        </a:xfrm>
        <a:prstGeom prst="rightBrace">
          <a:avLst>
            <a:gd name="adj1" fmla="val 46482"/>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809625</xdr:colOff>
      <xdr:row>49</xdr:row>
      <xdr:rowOff>9525</xdr:rowOff>
    </xdr:from>
    <xdr:to>
      <xdr:col>5</xdr:col>
      <xdr:colOff>723900</xdr:colOff>
      <xdr:row>50</xdr:row>
      <xdr:rowOff>152400</xdr:rowOff>
    </xdr:to>
    <xdr:sp macro="" textlink="">
      <xdr:nvSpPr>
        <xdr:cNvPr id="3" name="AutoShape 8"/>
        <xdr:cNvSpPr>
          <a:spLocks/>
        </xdr:cNvSpPr>
      </xdr:nvSpPr>
      <xdr:spPr bwMode="auto">
        <a:xfrm rot="5400000">
          <a:off x="6053138" y="5272087"/>
          <a:ext cx="304800" cy="1514475"/>
        </a:xfrm>
        <a:prstGeom prst="rightBrace">
          <a:avLst>
            <a:gd name="adj1" fmla="val 4649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323850</xdr:colOff>
      <xdr:row>49</xdr:row>
      <xdr:rowOff>38100</xdr:rowOff>
    </xdr:from>
    <xdr:to>
      <xdr:col>9</xdr:col>
      <xdr:colOff>609600</xdr:colOff>
      <xdr:row>51</xdr:row>
      <xdr:rowOff>19050</xdr:rowOff>
    </xdr:to>
    <xdr:sp macro="" textlink="">
      <xdr:nvSpPr>
        <xdr:cNvPr id="4" name="AutoShape 8"/>
        <xdr:cNvSpPr>
          <a:spLocks/>
        </xdr:cNvSpPr>
      </xdr:nvSpPr>
      <xdr:spPr bwMode="auto">
        <a:xfrm rot="5400000">
          <a:off x="8820150" y="5076825"/>
          <a:ext cx="304800" cy="1962150"/>
        </a:xfrm>
        <a:prstGeom prst="rightBrace">
          <a:avLst>
            <a:gd name="adj1" fmla="val 4649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600075</xdr:colOff>
      <xdr:row>49</xdr:row>
      <xdr:rowOff>28575</xdr:rowOff>
    </xdr:from>
    <xdr:to>
      <xdr:col>11</xdr:col>
      <xdr:colOff>647700</xdr:colOff>
      <xdr:row>51</xdr:row>
      <xdr:rowOff>9525</xdr:rowOff>
    </xdr:to>
    <xdr:sp macro="" textlink="">
      <xdr:nvSpPr>
        <xdr:cNvPr id="5" name="AutoShape 8"/>
        <xdr:cNvSpPr>
          <a:spLocks/>
        </xdr:cNvSpPr>
      </xdr:nvSpPr>
      <xdr:spPr bwMode="auto">
        <a:xfrm rot="5400000">
          <a:off x="10548938" y="5291137"/>
          <a:ext cx="304800" cy="1514475"/>
        </a:xfrm>
        <a:prstGeom prst="rightBrace">
          <a:avLst>
            <a:gd name="adj1" fmla="val 4649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788036/Downloads/3421cea7c2b443d59ac25cfa08f5211d.WzI3MTM2NTkxMDQwNDY2MTI0OCwyMjkzNDA2NjA3NjIwMTc3OTIsdHJ1ZSwidXMyLnZlbmEuaW86NDQzIl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rpormabop3\docs\WINDOWS\Temporary%20Internet%20Files\Content.Outlook\A384BUPB\Daily%20Reporting%2010%2017%2020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rpormabop3\docs\AUGUSTO\LIGADAS\COMISSAO\JUL_01\COM_20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Documents%20and%20Settings\E500343\Configuraci&#243;n%20local\Temp\DOCUME~1\E500343\CONFIG~1\Temp\Car&#225;tula%20de%20Vol&#250;mene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orpormabop3\docs\Users\n769055\AppData\Local\Microsoft\Windows\Temporary%20Internet%20Files\Content.Outlook\U6QK9L0C\VaR%20Histor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rpormabop3\docs\WINDOWS\Temporary%20Internet%20Files\Content.Outlook\TT24UQ05\Book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WS_RBELTRAT\Traspaso\Traspaso\001_Gastos_Empresas\Libro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2sevi3\d8993113\TEMP\Balanc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orpormabop3\docs\Users\n769055\AppData\Local\Microsoft\Windows\Temporary%20Internet%20Files\Content.Outlook\U6QK9L0C\VaR%20History%202013013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orpormabop3\docs\Documents%20and%20Settings\jcornago\Local%20Settings\Temporary%20Internet%20Files\OLK67\BHC%20Cash%20Flows%20Liv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v2sevi3\d8993113\Documents%20and%20Settings\N33527.SCHCANA1\Configuraci&#243;n%20local\Archivos%20temporales%20de%20Internet\OLKD4\CalculoRO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nxin.Cheng/Desktop/SHUSA/Risk%20Appetite/1%20Data/1%20Internal%20Data/Capital%20Plan/FRY-14A%20(AllBusinesses-AllScenarios)_04192016_Restatement_v1_WC.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DOCUME~1\sroushey\LOCALS~1\Temp\C2\C2%202002061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rpormabop3\docs\BLFMG\Dept\09%20Retail\Tracking%20Luis\Daily%20Tracking%20Report%20-%20FIN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antander_torre\volinv\DATA\COMMON\INVERS\ROBERTOC\Cartera\Duraciones\SOV%20Dura%2011%200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n769055/Desktop/Shortcuts/Spain%20monthly%20as%20of%20Jan/20150220%20Monthly%20Risk%20Report%20Tool_v3.0.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orpormabop3\docs\Documents%20and%20Settings\eedojah\Local%20Settings\Temporary%20Internet%20Files\OLK1A\Trading%20Control%20Report%2020120724.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n817264/AppData/Local/Microsoft/Windows/Temporary%20Internet%20Files/Content.Outlook/H79AGBRC/20150220%20Monthly%20Risk%20Report%20Tool_v3.0--%20fill%20in%20March%20info.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itaca.corp.bsch/Plan_Analisis/EQUIPO%20ANALISIS/Iberoamerica/May00/Real0005/Avance/aven000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orpormabop3\docs\Plan_Analisis\EQUIPO%20ANALISIS\Iberoamerica\May00\Real0005\Avance\aven000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DOCUME~1\sroushey\LOCALS~1\Temp\C2\C2%20200110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COMMTRAD\New%20Mark%20System\C2\C2%20200103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amada/AppData/Local/Microsoft/Windows/Temporary%20Internet%20Files/Content.Outlook/2JXAFB7W/Reg%20S%20Download%20-%20Calculation%204q%202015.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J:\Business%20Opportunities\MSRs\Pricing%20and%20Analytics\Hedge%20Report\20070109%20Revised%20Sale%20Population%20Hedge%20Repor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orpormabop3\docs\TRESY\ALM\Forcasting\2008\Oct\BaseCase_Oct_4.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orpormabop3\docs\Documents%20and%20Settings\rherguet\Local%20Settings\Temporary%20Internet%20Files\OLK1A0\NIM%20Curr%20vs%20Prior%20(2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orpormabop3\docs\Documents%20and%20Settings\n723398\Local%20Settings\Temporary%20Internet%20Files\OLK2B9\NIM.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orpormabop3\docs\BLFMG\Dept\09%20Retail\Tracking%20Luis\Current%20Daily%20Reports\2010%2005\Current%20Daily%20Reports\2010%2005\Daily%20Tracking%20Report\Daily%20Tracking%20Report%20-%2005_19_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orpormabop3\docs\NEGOCIOS\SANDOVAL\SUCURSALES\SUCURSALES_MAR_MOD.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orpormabop3\docs\TRESY\STGY\BHC%20Cashflow%20Series\Bancorp%20Capital%20Ratios\2009\Bancorp%20Capital%20Ratios%20010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orpormabop3\docs\EWRMG\Dept\Reports\Risk%20Management\Market%20Risk\Client%20Facilitation%20Control%20Report%20(Santander%20Bank)\ClientFacilitation_Control_Report_20131125.xlsm"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Profitablity"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Mis%20Documentos\COMISIONES\COMISIONES_2005\DICIEMBRE_2005\RepnegComBis2005_1201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Wanxin.Cheng/AppData/Local/Microsoft/Windows/Temporary%20Internet%20Files/Content.Outlook/8ZUQZOLC/Exhibit%2009%20-%20BSI+2015+Chiefly+Compensated+Calculation%20Dec%20201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6can1\VOL1\Plan_Analisis\EQUIPO%20ANALISIS\Iberoamerica\May00\Real0005\Avance\aven00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J:\Worksheets\GMACCM%20VaR%20Project\data\swp_int_exmp.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Medios%20de%20Pago\SIG%202004.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orpormabop3\docs\TRESY\FUND\REPORTS\REPORTS\Monthly\August%202010\BORROW%205.31.201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v2sevi3\d8993113\05\PV1\MORO\PTOMOROCUADRO.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G:\Risk%20Management\Market%20Risk\JMF\Desarrollos\15%20points\reportes\Liquidez%20Posiciones%20Largas%20y%20Corta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v2sevi3\d8993113\06\ROE\TRIM\TRIM_CalculoROE.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n769055/Desktop/Shortcuts/1%20-%20mini%20template%20to%20send%20for%20Feb/for%20Feb%20%20Risk%20Aggregation%20Template%20-%20Market.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Share/Risk%20Management/OTROS/Inversion%20Crediticia/Icred_2014_12/Apetito%20de%20Riesgo/RTS%20-%20Miami%20-%20December%202014.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miacert/AppData/Local/Microsoft/Windows/Temporary%20Internet%20Files/Content.Outlook/8KOWITUE/RTS%20-%20Miami%20-%20March%20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Wanxin.Cheng/Desktop/SHUSA/Risk%20Appetite/5%20Entity%20Metrics%20Data/BSI/Jan15-Mar16%20NII,MVE,SFR,LC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Share/Risk%20Management/OTROS/Apetito%20de%20Riesgo/2015%2006%20Junio/RTS%20-%20Miami%20-%20June%202015.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miacert/AppData/Local/Microsoft/Windows/Temporary%20Internet%20Files/Content.Outlook/8KOWITUE/RTS%20-%20Miami%20-%20September%2020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Documents%20and%20Settings\pnavarro\Escritorio\Pres_Cierre\Bancas\2005-09\Traspaso\001_Gastos_Empresas\Libro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Complinc\SHARE\Federico%20Ferres\Market%20Risk%20Committee%20(LOCAL)\Market%20Risk%20Committee%20Metrics%20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rpormabop3\docs\Users\n769055\AppData\Local\Microsoft\Windows\Temporary%20Internet%20Files\Content.Outlook\U6QK9L0C\VaR%20Histor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WINDOWS\TEMP\CII%20MARK%20FEB%2099\2-9-99%20Mark%20to%20Mark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ubmission Cover Sheet"/>
      <sheetName val="Income Statement Worksheet"/>
      <sheetName val="Balance Sheet Worksheet"/>
      <sheetName val="Standardized RWA"/>
      <sheetName val="Capital - DFAST"/>
      <sheetName val="Retail Bal. &amp; Loss Projections"/>
      <sheetName val="Retail Repurchase Worksheet"/>
      <sheetName val="Securities OTTI by Security"/>
      <sheetName val="Securities OTTI Methodology"/>
      <sheetName val="Securities OTTI by Portfolio"/>
      <sheetName val="Securities AFS OCI by Portfolio"/>
      <sheetName val="Securities Market Value Sources"/>
      <sheetName val="Trading Worksheet"/>
      <sheetName val="Counterparty Risk Worksheet"/>
      <sheetName val="OpRisk Scenario &amp; Projections"/>
      <sheetName val="PPNR Projections Worksheet"/>
      <sheetName val="PPNR NII Worksheet"/>
      <sheetName val="PPNR Metrics Worksheet"/>
      <sheetName val="General RWA"/>
      <sheetName val="Advanced RWA"/>
      <sheetName val="Retail ASC 310-30 Worksheet"/>
      <sheetName val="vena.tmp.7EC47338204F4F1F"/>
    </sheetNames>
    <sheetDataSet>
      <sheetData sheetId="0">
        <row r="12">
          <cell r="D12" t="str">
            <v>XYZ</v>
          </cell>
        </row>
        <row r="20">
          <cell r="B20" t="str">
            <v>When Received:</v>
          </cell>
        </row>
        <row r="29">
          <cell r="A29" t="str">
            <v>Baseline</v>
          </cell>
        </row>
        <row r="30">
          <cell r="A30" t="str">
            <v>Adverse</v>
          </cell>
        </row>
        <row r="31">
          <cell r="A31" t="str">
            <v>Severely Adverse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HC Cashflows for March"/>
      <sheetName val="HOLD CO CASH"/>
      <sheetName val="Walkforward NewCo"/>
      <sheetName val="SHUSA Approved &amp; Denied (2)"/>
      <sheetName val="SHUSA No saturn No Capital"/>
      <sheetName val="Walkforward Bank (11)"/>
      <sheetName val="Monthly"/>
      <sheetName val="Walkforward HoldCo (3)"/>
      <sheetName val="summary (3)"/>
      <sheetName val="Yields"/>
      <sheetName val="collateral matrix (2)"/>
      <sheetName val="liquidity source &amp; use "/>
      <sheetName val="ewi  (4)"/>
      <sheetName val="Treasury Rate Sheet"/>
      <sheetName val="Fed Funds counterparts"/>
      <sheetName val="Daily Summary"/>
      <sheetName val="FHLB Detail 9.30.11"/>
      <sheetName val="Funding Maturity Schedule"/>
      <sheetName val="Liquidity Premium"/>
      <sheetName val="liability initiative"/>
      <sheetName val="restructure"/>
      <sheetName val="Initiatives"/>
      <sheetName val="COF (4)"/>
      <sheetName val="wholesale borrowings overvi (2)"/>
      <sheetName val="COF"/>
      <sheetName val="Liability Review"/>
      <sheetName val="To Dos"/>
      <sheetName val="Items to Note"/>
      <sheetName val="Full View"/>
      <sheetName val="Summary"/>
      <sheetName val="copy (5)"/>
      <sheetName val="wholesale borrowings overview"/>
      <sheetName val="Today's Overnight (2)"/>
      <sheetName val="NIM VIEW #2"/>
      <sheetName val="NIM VIEW #2 (2)"/>
      <sheetName val="copy"/>
      <sheetName val="copy (2)"/>
      <sheetName val="copy (3)"/>
      <sheetName val="copy (4)"/>
      <sheetName val="Sheet1 (2)"/>
      <sheetName val="NIM VIEW"/>
      <sheetName val="Collateral Trend "/>
      <sheetName val="MBC Calc (2)"/>
      <sheetName val="wholesale maturity schedule"/>
      <sheetName val="Reconciliation"/>
      <sheetName val="back-test"/>
      <sheetName val="REPO TRADES (2)"/>
      <sheetName val="Sheet1"/>
      <sheetName val="LOC COLLATERAL"/>
      <sheetName val="Weekly maturity schedule"/>
      <sheetName val="Summary (2)"/>
      <sheetName val="FHLB (2)"/>
      <sheetName val="FHLB SUMMARY (2)"/>
      <sheetName val="ST Adv Tied to Swap"/>
      <sheetName val="PREPAY ANALYSIS"/>
      <sheetName val="UNWIND TARGETS"/>
      <sheetName val="FHLMC NOTE CALLED"/>
      <sheetName val="FHLB"/>
      <sheetName val="Federal Reserve"/>
      <sheetName val="Multifamily pipeline"/>
      <sheetName val="OPEN ITEM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SAL"/>
      <sheetName val="#BusinessQuery#"/>
      <sheetName val="BD012"/>
      <sheetName val="BD393"/>
      <sheetName val="BD394"/>
      <sheetName val="BD396"/>
      <sheetName val="BD398"/>
      <sheetName val="Conta_Cargabal"/>
      <sheetName val="Principais"/>
      <sheetName val="Saída"/>
      <sheetName val="Avance"/>
      <sheetName val="Detalhes_Comissões"/>
      <sheetName val="Prévia"/>
      <sheetName val="distribuição_Gráficos"/>
      <sheetName val="Dx_Prévia"/>
      <sheetName val="Comex"/>
      <sheetName val="RATIOS"/>
      <sheetName val="CASCADA"/>
      <sheetName val="SEGMENTOS"/>
      <sheetName val="FEV.03"/>
      <sheetName val="MAR.03"/>
      <sheetName val="MAR.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
          <cell r="B2" t="str">
            <v>BANCO SANTANDER BRASIL</v>
          </cell>
        </row>
        <row r="3">
          <cell r="B3" t="str">
            <v>EVOLUÇÃO DOS PRINCIPAIS RATIOS</v>
          </cell>
        </row>
        <row r="5">
          <cell r="B5" t="str">
            <v>BSB</v>
          </cell>
          <cell r="E5" t="str">
            <v>2000(**)</v>
          </cell>
          <cell r="F5">
            <v>36922</v>
          </cell>
        </row>
        <row r="7">
          <cell r="B7" t="str">
            <v>PUBLICAÇÃO (*)</v>
          </cell>
        </row>
        <row r="9">
          <cell r="B9" t="str">
            <v xml:space="preserve">ROE </v>
          </cell>
          <cell r="E9">
            <v>0.19130599049635874</v>
          </cell>
          <cell r="F9">
            <v>0.13926344272020294</v>
          </cell>
        </row>
        <row r="11">
          <cell r="B11" t="str">
            <v>Cost / Income</v>
          </cell>
          <cell r="E11">
            <v>0.51479060095946605</v>
          </cell>
          <cell r="F11">
            <v>0.58448962623948408</v>
          </cell>
        </row>
        <row r="13">
          <cell r="B13" t="str">
            <v>ESPANHA</v>
          </cell>
        </row>
        <row r="15">
          <cell r="B15" t="str">
            <v>ROE (***)</v>
          </cell>
        </row>
        <row r="17">
          <cell r="B17" t="str">
            <v>Cost / Income</v>
          </cell>
          <cell r="E17">
            <v>0.50251986999806697</v>
          </cell>
          <cell r="F17">
            <v>0.50890452553202681</v>
          </cell>
        </row>
        <row r="19">
          <cell r="B19" t="str">
            <v>Cost / Income (c/amort)</v>
          </cell>
          <cell r="E19">
            <v>0.54584777714698607</v>
          </cell>
          <cell r="F19">
            <v>0.54816628821883029</v>
          </cell>
        </row>
        <row r="21">
          <cell r="B21" t="str">
            <v>Recorrência</v>
          </cell>
          <cell r="E21">
            <v>0.45976474024937908</v>
          </cell>
          <cell r="F21">
            <v>0.4603551370351634</v>
          </cell>
        </row>
        <row r="23">
          <cell r="B23" t="str">
            <v>Tasa Morosidad</v>
          </cell>
          <cell r="E23">
            <v>5.4969900078167176E-2</v>
          </cell>
          <cell r="F23">
            <v>5.6885985112363084E-2</v>
          </cell>
        </row>
        <row r="25">
          <cell r="B25" t="str">
            <v>Morosidade</v>
          </cell>
          <cell r="E25">
            <v>5.5720658118238689E-2</v>
          </cell>
          <cell r="F25">
            <v>5.6164817026759677E-2</v>
          </cell>
        </row>
        <row r="27">
          <cell r="B27" t="str">
            <v>Cobertura (c/aj homog)</v>
          </cell>
          <cell r="E27">
            <v>1.2636479601935566</v>
          </cell>
          <cell r="F27">
            <v>1.2514424396782227</v>
          </cell>
        </row>
        <row r="29">
          <cell r="B29" t="str">
            <v>Cobertura (c/Foncei/1%)</v>
          </cell>
          <cell r="E29">
            <v>1.5298962064367696</v>
          </cell>
        </row>
        <row r="31">
          <cell r="B31" t="str">
            <v>BIS</v>
          </cell>
          <cell r="E31" t="str">
            <v>n.d.</v>
          </cell>
          <cell r="F31" t="str">
            <v>n.d.</v>
          </cell>
        </row>
        <row r="32">
          <cell r="B32" t="str">
            <v xml:space="preserve"> (*) Conceito Cascada (**) Publicação =&gt; local  (***) Realizado =&gt; Control Gestión; PPTO =&gt; Cad.Contable</v>
          </cell>
        </row>
      </sheetData>
      <sheetData sheetId="17" refreshError="1"/>
      <sheetData sheetId="18" refreshError="1"/>
      <sheetData sheetId="19" refreshError="1"/>
      <sheetData sheetId="20" refreshError="1"/>
      <sheetData sheetId="2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de Volúmenes"/>
      <sheetName val="Essbase"/>
      <sheetName val="E122SEGU"/>
      <sheetName val="#¡REF"/>
      <sheetName val="DATOS"/>
      <sheetName val="DATOS1"/>
      <sheetName val="MENU"/>
      <sheetName val="GALDON"/>
      <sheetName val="Historico Santander"/>
      <sheetName val="Historico Serf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FM VaR Summary"/>
      <sheetName val="90 Day History"/>
      <sheetName val="Total P&amp;L"/>
      <sheetName val="Total Loans"/>
      <sheetName val="Closed"/>
      <sheetName val="Inprocess"/>
      <sheetName val="Hedge"/>
      <sheetName val="Backtesting Graph"/>
      <sheetName val="VaR Graph"/>
      <sheetName val="VaR Graph (2013)"/>
      <sheetName val="DVO1 Graph"/>
      <sheetName val="SMFM VaR Summary 2011"/>
      <sheetName val="Sheet1"/>
      <sheetName val="Backtesting Graph (2)"/>
      <sheetName val="Annual History"/>
      <sheetName val="VaR Graph (12 Month)"/>
    </sheetNames>
    <sheetDataSet>
      <sheetData sheetId="0">
        <row r="1">
          <cell r="D1" t="str">
            <v>YTD Average</v>
          </cell>
        </row>
        <row r="2">
          <cell r="C2" t="str">
            <v>Total Loans</v>
          </cell>
          <cell r="D2" t="str">
            <v>Total Hedge</v>
          </cell>
          <cell r="F2" t="str">
            <v xml:space="preserve">Total DVO1 </v>
          </cell>
          <cell r="N2" t="str">
            <v>Pullthrough %</v>
          </cell>
        </row>
        <row r="4">
          <cell r="A4">
            <v>1</v>
          </cell>
          <cell r="C4">
            <v>203232444</v>
          </cell>
          <cell r="D4">
            <v>170413105.52000001</v>
          </cell>
          <cell r="F4">
            <v>13971.626658409292</v>
          </cell>
          <cell r="N4">
            <v>0.78480000000000005</v>
          </cell>
        </row>
        <row r="5">
          <cell r="A5">
            <v>2</v>
          </cell>
          <cell r="C5">
            <v>191746723</v>
          </cell>
          <cell r="D5">
            <v>158762869.13999999</v>
          </cell>
          <cell r="F5">
            <v>11790.134874231651</v>
          </cell>
          <cell r="N5">
            <v>0.78480000000000005</v>
          </cell>
        </row>
        <row r="6">
          <cell r="A6">
            <v>3</v>
          </cell>
          <cell r="C6">
            <v>190596057</v>
          </cell>
          <cell r="D6">
            <v>149368221.13999999</v>
          </cell>
          <cell r="F6">
            <v>16743.326070498151</v>
          </cell>
          <cell r="N6">
            <v>0.78480000000000005</v>
          </cell>
        </row>
        <row r="7">
          <cell r="A7">
            <v>4</v>
          </cell>
          <cell r="C7">
            <v>192669231</v>
          </cell>
          <cell r="D7">
            <v>149254222.13999999</v>
          </cell>
          <cell r="F7">
            <v>18588.808827074379</v>
          </cell>
          <cell r="N7">
            <v>0.78480000000000005</v>
          </cell>
        </row>
        <row r="8">
          <cell r="A8">
            <v>5</v>
          </cell>
          <cell r="C8">
            <v>190914318</v>
          </cell>
          <cell r="D8">
            <v>152394986.13999999</v>
          </cell>
          <cell r="F8">
            <v>17048.307191900192</v>
          </cell>
          <cell r="N8">
            <v>0.78480000000000005</v>
          </cell>
        </row>
        <row r="9">
          <cell r="A9">
            <v>6</v>
          </cell>
          <cell r="C9">
            <v>191423182</v>
          </cell>
          <cell r="D9">
            <v>147991438.32999998</v>
          </cell>
          <cell r="F9">
            <v>19327.020698577609</v>
          </cell>
          <cell r="N9">
            <v>0.78480000000000005</v>
          </cell>
        </row>
        <row r="10">
          <cell r="A10">
            <v>7</v>
          </cell>
          <cell r="C10">
            <v>192614305</v>
          </cell>
          <cell r="D10">
            <v>147581544.81</v>
          </cell>
          <cell r="F10">
            <v>21585.077899953834</v>
          </cell>
          <cell r="N10">
            <v>0.78480000000000005</v>
          </cell>
        </row>
        <row r="11">
          <cell r="A11">
            <v>8</v>
          </cell>
          <cell r="C11">
            <v>193508965</v>
          </cell>
          <cell r="D11">
            <v>146643651.81</v>
          </cell>
          <cell r="F11">
            <v>20981.303663802704</v>
          </cell>
          <cell r="N11">
            <v>0.78480000000000005</v>
          </cell>
        </row>
        <row r="12">
          <cell r="A12">
            <v>9</v>
          </cell>
          <cell r="C12">
            <v>162181287</v>
          </cell>
          <cell r="D12">
            <v>118468976.81</v>
          </cell>
          <cell r="F12">
            <v>19042.708337807126</v>
          </cell>
          <cell r="N12">
            <v>0.78480000000000005</v>
          </cell>
        </row>
        <row r="13">
          <cell r="A13">
            <v>10</v>
          </cell>
          <cell r="C13">
            <v>162862044</v>
          </cell>
          <cell r="D13">
            <v>119151639.81</v>
          </cell>
          <cell r="F13">
            <v>17677.371957015559</v>
          </cell>
          <cell r="N13">
            <v>0.78480000000000005</v>
          </cell>
        </row>
        <row r="14">
          <cell r="A14">
            <v>11</v>
          </cell>
          <cell r="C14">
            <v>163877575</v>
          </cell>
          <cell r="D14">
            <v>122186228.69</v>
          </cell>
          <cell r="F14">
            <v>16477.154952917648</v>
          </cell>
          <cell r="N14">
            <v>0.78480000000000005</v>
          </cell>
        </row>
        <row r="15">
          <cell r="A15">
            <v>12</v>
          </cell>
          <cell r="C15">
            <v>160759334</v>
          </cell>
          <cell r="D15">
            <v>117546589.97999999</v>
          </cell>
          <cell r="F15">
            <v>17815.703964875778</v>
          </cell>
          <cell r="N15">
            <v>0.78480000000000005</v>
          </cell>
        </row>
        <row r="16">
          <cell r="A16">
            <v>13</v>
          </cell>
          <cell r="C16">
            <v>165967531</v>
          </cell>
          <cell r="D16">
            <v>116933142.13</v>
          </cell>
          <cell r="F16">
            <v>20401.063028100434</v>
          </cell>
          <cell r="N16">
            <v>0.78480000000000005</v>
          </cell>
        </row>
        <row r="17">
          <cell r="A17">
            <v>14</v>
          </cell>
          <cell r="C17">
            <v>173637081</v>
          </cell>
          <cell r="D17">
            <v>123834084.94</v>
          </cell>
          <cell r="F17">
            <v>19886.192153249034</v>
          </cell>
          <cell r="N17">
            <v>0.78480000000000005</v>
          </cell>
        </row>
        <row r="18">
          <cell r="A18">
            <v>15</v>
          </cell>
          <cell r="C18">
            <v>170250566</v>
          </cell>
          <cell r="D18">
            <v>119059918.11</v>
          </cell>
          <cell r="F18">
            <v>20568.04596250354</v>
          </cell>
          <cell r="N18">
            <v>0.78480000000000005</v>
          </cell>
        </row>
        <row r="19">
          <cell r="A19">
            <v>16</v>
          </cell>
          <cell r="C19">
            <v>173301023</v>
          </cell>
          <cell r="D19">
            <v>120583941.11</v>
          </cell>
          <cell r="F19">
            <v>21242.219841051723</v>
          </cell>
          <cell r="N19">
            <v>0.78480000000000005</v>
          </cell>
        </row>
        <row r="20">
          <cell r="A20">
            <v>17</v>
          </cell>
          <cell r="C20">
            <v>176721476</v>
          </cell>
          <cell r="D20">
            <v>121437301.11</v>
          </cell>
          <cell r="F20">
            <v>22224.941284311579</v>
          </cell>
          <cell r="N20">
            <v>0.78480000000000005</v>
          </cell>
        </row>
        <row r="21">
          <cell r="A21">
            <v>18</v>
          </cell>
          <cell r="C21">
            <v>186758878</v>
          </cell>
          <cell r="D21">
            <v>121009245.8</v>
          </cell>
          <cell r="F21">
            <v>27166.00521385821</v>
          </cell>
          <cell r="N21">
            <v>0.78480000000000005</v>
          </cell>
        </row>
        <row r="22">
          <cell r="A22">
            <v>19</v>
          </cell>
          <cell r="C22">
            <v>192222289</v>
          </cell>
          <cell r="D22">
            <v>125951736.95</v>
          </cell>
          <cell r="F22">
            <v>28005.463674995051</v>
          </cell>
          <cell r="N22">
            <v>0.78480000000000005</v>
          </cell>
        </row>
        <row r="23">
          <cell r="A23">
            <v>20</v>
          </cell>
          <cell r="C23">
            <v>190181875</v>
          </cell>
          <cell r="D23">
            <v>126035981.58</v>
          </cell>
          <cell r="F23">
            <v>24755.35251222115</v>
          </cell>
          <cell r="N23">
            <v>0.78480000000000005</v>
          </cell>
        </row>
        <row r="24">
          <cell r="A24">
            <v>21</v>
          </cell>
          <cell r="C24">
            <v>201974058</v>
          </cell>
          <cell r="D24">
            <v>130445807.58</v>
          </cell>
          <cell r="F24">
            <v>27959.905650646069</v>
          </cell>
          <cell r="N24">
            <v>0.78480000000000005</v>
          </cell>
        </row>
        <row r="25">
          <cell r="A25">
            <v>22</v>
          </cell>
          <cell r="C25">
            <v>195049447</v>
          </cell>
          <cell r="D25">
            <v>119806269.46000001</v>
          </cell>
          <cell r="F25">
            <v>30009.728771035047</v>
          </cell>
          <cell r="N25">
            <v>0.78480000000000005</v>
          </cell>
        </row>
        <row r="26">
          <cell r="A26">
            <v>23</v>
          </cell>
          <cell r="C26">
            <v>200284122</v>
          </cell>
          <cell r="D26">
            <v>118437602.25</v>
          </cell>
          <cell r="F26">
            <v>33267.822705946135</v>
          </cell>
          <cell r="N26">
            <v>0.78480000000000005</v>
          </cell>
        </row>
        <row r="27">
          <cell r="A27">
            <v>24</v>
          </cell>
          <cell r="C27">
            <v>204186661</v>
          </cell>
          <cell r="D27">
            <v>116717989.3</v>
          </cell>
          <cell r="F27">
            <v>35869.939029654284</v>
          </cell>
          <cell r="N27">
            <v>0.78480000000000005</v>
          </cell>
        </row>
        <row r="28">
          <cell r="A28">
            <v>25</v>
          </cell>
          <cell r="C28">
            <v>207556963</v>
          </cell>
          <cell r="D28">
            <v>126551497.3</v>
          </cell>
          <cell r="F28">
            <v>32750.433075682413</v>
          </cell>
          <cell r="N28">
            <v>0.78480000000000005</v>
          </cell>
        </row>
        <row r="29">
          <cell r="A29">
            <v>26</v>
          </cell>
          <cell r="C29">
            <v>215225876</v>
          </cell>
          <cell r="D29">
            <v>127434470.3</v>
          </cell>
          <cell r="F29">
            <v>36195.308663128824</v>
          </cell>
          <cell r="N29">
            <v>0.78480000000000005</v>
          </cell>
        </row>
        <row r="30">
          <cell r="A30">
            <v>27</v>
          </cell>
          <cell r="C30">
            <v>220272844</v>
          </cell>
          <cell r="D30">
            <v>132434470.3</v>
          </cell>
          <cell r="F30">
            <v>35478.479392756351</v>
          </cell>
          <cell r="N30">
            <v>0.78480000000000005</v>
          </cell>
        </row>
        <row r="31">
          <cell r="A31">
            <v>28</v>
          </cell>
          <cell r="C31">
            <v>226578973</v>
          </cell>
          <cell r="D31">
            <v>142783098.30000001</v>
          </cell>
          <cell r="F31">
            <v>34167.82170979389</v>
          </cell>
          <cell r="N31">
            <v>0.78480000000000005</v>
          </cell>
        </row>
        <row r="32">
          <cell r="A32">
            <v>29</v>
          </cell>
          <cell r="C32">
            <v>235237604</v>
          </cell>
          <cell r="D32">
            <v>147104054.07999998</v>
          </cell>
          <cell r="F32">
            <v>36054.581743402683</v>
          </cell>
          <cell r="N32">
            <v>0.78480000000000005</v>
          </cell>
        </row>
        <row r="33">
          <cell r="A33">
            <v>30</v>
          </cell>
          <cell r="C33">
            <v>218883655</v>
          </cell>
          <cell r="D33">
            <v>127165721.08</v>
          </cell>
          <cell r="F33">
            <v>38500.871488611825</v>
          </cell>
          <cell r="N33">
            <v>0.78480000000000005</v>
          </cell>
        </row>
        <row r="34">
          <cell r="A34">
            <v>31</v>
          </cell>
          <cell r="C34">
            <v>226335548</v>
          </cell>
          <cell r="D34">
            <v>138855441.13</v>
          </cell>
          <cell r="F34">
            <v>35678.594231480369</v>
          </cell>
          <cell r="N34">
            <v>0.78480000000000005</v>
          </cell>
        </row>
        <row r="35">
          <cell r="A35">
            <v>32</v>
          </cell>
          <cell r="C35">
            <v>227813356</v>
          </cell>
          <cell r="D35">
            <v>138485568.68000001</v>
          </cell>
          <cell r="F35">
            <v>37093.866872811297</v>
          </cell>
          <cell r="N35">
            <v>0.78480000000000005</v>
          </cell>
        </row>
        <row r="36">
          <cell r="A36">
            <v>33</v>
          </cell>
          <cell r="C36">
            <v>233246211</v>
          </cell>
          <cell r="D36">
            <v>138101480.78999999</v>
          </cell>
          <cell r="F36">
            <v>40548.875566951807</v>
          </cell>
          <cell r="N36">
            <v>0.78480000000000005</v>
          </cell>
        </row>
        <row r="37">
          <cell r="A37">
            <v>34</v>
          </cell>
          <cell r="C37">
            <v>237535595</v>
          </cell>
          <cell r="D37">
            <v>141850736.26999998</v>
          </cell>
          <cell r="F37">
            <v>40136.383427237626</v>
          </cell>
          <cell r="N37">
            <v>0.78480000000000005</v>
          </cell>
        </row>
        <row r="38">
          <cell r="A38">
            <v>35</v>
          </cell>
          <cell r="C38">
            <v>241327138</v>
          </cell>
          <cell r="D38">
            <v>143391310.66</v>
          </cell>
          <cell r="F38">
            <v>42450.962565154914</v>
          </cell>
          <cell r="N38">
            <v>0.78480000000000005</v>
          </cell>
        </row>
        <row r="39">
          <cell r="A39">
            <v>36</v>
          </cell>
          <cell r="C39">
            <v>243994349</v>
          </cell>
          <cell r="D39">
            <v>149123733.09999999</v>
          </cell>
          <cell r="F39">
            <v>40690.885349673859</v>
          </cell>
          <cell r="N39">
            <v>0.78480000000000005</v>
          </cell>
        </row>
        <row r="40">
          <cell r="A40">
            <v>37</v>
          </cell>
          <cell r="C40">
            <v>250961126</v>
          </cell>
          <cell r="D40">
            <v>148630167.94</v>
          </cell>
          <cell r="F40">
            <v>44973.594077610585</v>
          </cell>
          <cell r="N40">
            <v>0.78480000000000005</v>
          </cell>
        </row>
        <row r="41">
          <cell r="A41">
            <v>38</v>
          </cell>
          <cell r="C41">
            <v>254811762</v>
          </cell>
          <cell r="D41">
            <v>155630724.56</v>
          </cell>
          <cell r="F41">
            <v>43398.522926485566</v>
          </cell>
          <cell r="N41">
            <v>0.78480000000000005</v>
          </cell>
        </row>
        <row r="42">
          <cell r="A42">
            <v>39</v>
          </cell>
          <cell r="C42">
            <v>257737727</v>
          </cell>
          <cell r="D42">
            <v>156277888.80000001</v>
          </cell>
          <cell r="F42">
            <v>44173.225674717498</v>
          </cell>
          <cell r="N42">
            <v>0.78480000000000005</v>
          </cell>
        </row>
        <row r="43">
          <cell r="A43">
            <v>40</v>
          </cell>
          <cell r="C43">
            <v>260128072</v>
          </cell>
          <cell r="D43">
            <v>168716943.47</v>
          </cell>
          <cell r="F43">
            <v>40395.478253339636</v>
          </cell>
          <cell r="N43">
            <v>0.78480000000000005</v>
          </cell>
        </row>
        <row r="44">
          <cell r="A44">
            <v>41</v>
          </cell>
          <cell r="C44">
            <v>262167452</v>
          </cell>
          <cell r="D44">
            <v>168076812.13999999</v>
          </cell>
          <cell r="F44">
            <v>40603.526821355685</v>
          </cell>
          <cell r="N44">
            <v>0.78480000000000005</v>
          </cell>
        </row>
        <row r="45">
          <cell r="A45">
            <v>42</v>
          </cell>
          <cell r="C45">
            <v>260643273</v>
          </cell>
          <cell r="D45">
            <v>168756365.18000001</v>
          </cell>
          <cell r="F45">
            <v>40223.516025584569</v>
          </cell>
          <cell r="N45">
            <v>0.78480000000000005</v>
          </cell>
        </row>
        <row r="46">
          <cell r="A46">
            <v>43</v>
          </cell>
          <cell r="C46">
            <v>251836061</v>
          </cell>
          <cell r="D46">
            <v>159249481.18000001</v>
          </cell>
          <cell r="F46">
            <v>41445.537234068746</v>
          </cell>
          <cell r="N46">
            <v>0.78480000000000005</v>
          </cell>
        </row>
        <row r="47">
          <cell r="A47">
            <v>44</v>
          </cell>
          <cell r="C47">
            <v>264675104</v>
          </cell>
          <cell r="D47">
            <v>168428732.09</v>
          </cell>
          <cell r="F47">
            <v>41754.952322040146</v>
          </cell>
          <cell r="N47">
            <v>0.78480000000000005</v>
          </cell>
        </row>
        <row r="48">
          <cell r="A48">
            <v>45</v>
          </cell>
          <cell r="C48">
            <v>272167414</v>
          </cell>
          <cell r="D48">
            <v>172363168.18000001</v>
          </cell>
          <cell r="F48">
            <v>43561.135587398981</v>
          </cell>
          <cell r="N48">
            <v>0.76839999999999997</v>
          </cell>
        </row>
        <row r="49">
          <cell r="A49">
            <v>46</v>
          </cell>
          <cell r="C49">
            <v>273619132</v>
          </cell>
          <cell r="D49">
            <v>175180336.28</v>
          </cell>
          <cell r="F49">
            <v>43387.95542994306</v>
          </cell>
          <cell r="N49">
            <v>0.76839999999999997</v>
          </cell>
        </row>
        <row r="50">
          <cell r="A50">
            <v>47</v>
          </cell>
          <cell r="C50">
            <v>280890997</v>
          </cell>
          <cell r="D50">
            <v>174805230.28</v>
          </cell>
          <cell r="F50">
            <v>46424.845354680467</v>
          </cell>
          <cell r="N50">
            <v>0.76839999999999997</v>
          </cell>
        </row>
        <row r="51">
          <cell r="A51">
            <v>48</v>
          </cell>
          <cell r="C51">
            <v>293020668</v>
          </cell>
          <cell r="D51">
            <v>174999100.28</v>
          </cell>
          <cell r="F51">
            <v>52317.53304783057</v>
          </cell>
          <cell r="N51">
            <v>0.76839999999999997</v>
          </cell>
        </row>
        <row r="52">
          <cell r="A52">
            <v>49</v>
          </cell>
          <cell r="C52">
            <v>294686444</v>
          </cell>
          <cell r="D52">
            <v>173715209.52000001</v>
          </cell>
          <cell r="F52">
            <v>53263.003606552382</v>
          </cell>
          <cell r="N52">
            <v>0.76839999999999997</v>
          </cell>
        </row>
        <row r="53">
          <cell r="A53">
            <v>50</v>
          </cell>
          <cell r="C53">
            <v>296537231</v>
          </cell>
          <cell r="D53">
            <v>176975905.51999998</v>
          </cell>
          <cell r="F53">
            <v>51747.054695144863</v>
          </cell>
          <cell r="N53">
            <v>0.76839999999999997</v>
          </cell>
        </row>
        <row r="54">
          <cell r="A54">
            <v>51</v>
          </cell>
          <cell r="C54">
            <v>295653293</v>
          </cell>
          <cell r="D54">
            <v>178962543.51999998</v>
          </cell>
          <cell r="F54">
            <v>49542.55567118121</v>
          </cell>
          <cell r="N54">
            <v>0.76839999999999997</v>
          </cell>
        </row>
        <row r="55">
          <cell r="A55">
            <v>52</v>
          </cell>
          <cell r="C55">
            <v>298478300</v>
          </cell>
          <cell r="D55">
            <v>177753031.06</v>
          </cell>
          <cell r="F55">
            <v>52216.056048588463</v>
          </cell>
          <cell r="N55">
            <v>0.76839999999999997</v>
          </cell>
        </row>
        <row r="56">
          <cell r="A56">
            <v>53</v>
          </cell>
          <cell r="C56">
            <v>303081716</v>
          </cell>
          <cell r="D56">
            <v>180884435.5</v>
          </cell>
          <cell r="F56">
            <v>54720.591573638485</v>
          </cell>
          <cell r="N56">
            <v>0.76839999999999997</v>
          </cell>
        </row>
        <row r="57">
          <cell r="A57">
            <v>54</v>
          </cell>
          <cell r="C57">
            <v>304226260</v>
          </cell>
          <cell r="D57">
            <v>182516483.03999999</v>
          </cell>
          <cell r="F57">
            <v>55080.825550403584</v>
          </cell>
          <cell r="N57">
            <v>0.76839999999999997</v>
          </cell>
        </row>
        <row r="58">
          <cell r="A58">
            <v>55</v>
          </cell>
          <cell r="C58">
            <v>304611236</v>
          </cell>
          <cell r="D58">
            <v>197055276.80000001</v>
          </cell>
          <cell r="F58">
            <v>47742.222286115779</v>
          </cell>
          <cell r="N58">
            <v>0.76839999999999997</v>
          </cell>
        </row>
        <row r="59">
          <cell r="A59">
            <v>56</v>
          </cell>
          <cell r="C59">
            <v>301443581</v>
          </cell>
          <cell r="D59">
            <v>195001626.38</v>
          </cell>
          <cell r="F59">
            <v>47433.771855435712</v>
          </cell>
          <cell r="N59">
            <v>0.76839999999999997</v>
          </cell>
        </row>
        <row r="60">
          <cell r="A60">
            <v>57</v>
          </cell>
          <cell r="C60">
            <v>307128469</v>
          </cell>
          <cell r="D60">
            <v>195967674.33000001</v>
          </cell>
          <cell r="F60">
            <v>50014.175459073973</v>
          </cell>
          <cell r="N60">
            <v>0.76839999999999997</v>
          </cell>
        </row>
        <row r="61">
          <cell r="A61">
            <v>58</v>
          </cell>
          <cell r="C61">
            <v>311333192</v>
          </cell>
          <cell r="D61">
            <v>205955278.27000001</v>
          </cell>
          <cell r="F61">
            <v>46456.107818573226</v>
          </cell>
          <cell r="N61">
            <v>0.76839999999999997</v>
          </cell>
        </row>
        <row r="62">
          <cell r="A62">
            <v>59</v>
          </cell>
          <cell r="C62">
            <v>317117164</v>
          </cell>
          <cell r="D62">
            <v>212434340.63</v>
          </cell>
          <cell r="F62">
            <v>45069.585666900428</v>
          </cell>
          <cell r="N62">
            <v>0.76839999999999997</v>
          </cell>
        </row>
        <row r="63">
          <cell r="A63">
            <v>60</v>
          </cell>
          <cell r="C63">
            <v>321580443</v>
          </cell>
          <cell r="D63">
            <v>213188271.72</v>
          </cell>
          <cell r="F63">
            <v>47212.961003010954</v>
          </cell>
          <cell r="N63">
            <v>0.76839999999999997</v>
          </cell>
        </row>
        <row r="64">
          <cell r="A64">
            <v>61</v>
          </cell>
          <cell r="C64">
            <v>332153120</v>
          </cell>
          <cell r="D64">
            <v>230716689.72</v>
          </cell>
          <cell r="F64">
            <v>45168.519790885395</v>
          </cell>
          <cell r="N64">
            <v>0.76839999999999997</v>
          </cell>
        </row>
        <row r="65">
          <cell r="A65">
            <v>62</v>
          </cell>
          <cell r="C65">
            <v>332014193</v>
          </cell>
          <cell r="D65">
            <v>231595117.86000001</v>
          </cell>
          <cell r="F65">
            <v>43899.423053568928</v>
          </cell>
          <cell r="N65">
            <v>0.76839999999999997</v>
          </cell>
        </row>
        <row r="66">
          <cell r="A66">
            <v>63</v>
          </cell>
          <cell r="C66">
            <v>337522991</v>
          </cell>
          <cell r="D66">
            <v>233697136.86000001</v>
          </cell>
          <cell r="F66">
            <v>46000.509764794253</v>
          </cell>
          <cell r="N66">
            <v>0.76839999999999997</v>
          </cell>
        </row>
        <row r="67">
          <cell r="A67">
            <v>64</v>
          </cell>
          <cell r="C67">
            <v>340490556</v>
          </cell>
          <cell r="D67">
            <v>240790771.34</v>
          </cell>
          <cell r="F67">
            <v>44437.408448299851</v>
          </cell>
          <cell r="N67">
            <v>0.76839999999999997</v>
          </cell>
        </row>
        <row r="68">
          <cell r="A68">
            <v>65</v>
          </cell>
          <cell r="C68">
            <v>338203535</v>
          </cell>
          <cell r="D68">
            <v>235264901.84</v>
          </cell>
          <cell r="F68">
            <v>46472.360864188813</v>
          </cell>
          <cell r="N68">
            <v>0.76839999999999997</v>
          </cell>
        </row>
        <row r="69">
          <cell r="A69">
            <v>66</v>
          </cell>
          <cell r="C69">
            <v>344233411</v>
          </cell>
          <cell r="D69">
            <v>235264901.84</v>
          </cell>
          <cell r="F69">
            <v>49591.000434159614</v>
          </cell>
          <cell r="N69">
            <v>0.76839999999999997</v>
          </cell>
        </row>
        <row r="70">
          <cell r="A70">
            <v>67</v>
          </cell>
          <cell r="C70">
            <v>350288627</v>
          </cell>
          <cell r="D70">
            <v>237331989.72</v>
          </cell>
          <cell r="F70">
            <v>51447.024647950595</v>
          </cell>
          <cell r="N70">
            <v>0.76839999999999997</v>
          </cell>
        </row>
        <row r="71">
          <cell r="A71">
            <v>68</v>
          </cell>
          <cell r="C71">
            <v>339013795</v>
          </cell>
          <cell r="D71">
            <v>226185103.72</v>
          </cell>
          <cell r="F71">
            <v>49902.121289421819</v>
          </cell>
          <cell r="N71">
            <v>0.76839999999999997</v>
          </cell>
        </row>
        <row r="72">
          <cell r="A72">
            <v>69</v>
          </cell>
          <cell r="C72">
            <v>338743452</v>
          </cell>
          <cell r="D72">
            <v>226292435.38</v>
          </cell>
          <cell r="F72">
            <v>49206.854633223964</v>
          </cell>
          <cell r="N72">
            <v>0.76839999999999997</v>
          </cell>
        </row>
        <row r="73">
          <cell r="A73">
            <v>70</v>
          </cell>
          <cell r="C73">
            <v>340515248</v>
          </cell>
          <cell r="D73">
            <v>225803957.34999999</v>
          </cell>
          <cell r="F73">
            <v>51222.329357530754</v>
          </cell>
          <cell r="N73">
            <v>0.76839999999999997</v>
          </cell>
        </row>
        <row r="74">
          <cell r="A74">
            <v>71</v>
          </cell>
          <cell r="C74">
            <v>355370801</v>
          </cell>
          <cell r="D74">
            <v>223547458.90000001</v>
          </cell>
          <cell r="F74">
            <v>59250.132521887601</v>
          </cell>
          <cell r="N74">
            <v>0.76839999999999997</v>
          </cell>
        </row>
        <row r="75">
          <cell r="A75">
            <v>72</v>
          </cell>
          <cell r="C75">
            <v>365595629</v>
          </cell>
          <cell r="D75">
            <v>226470003.19</v>
          </cell>
          <cell r="F75">
            <v>63439.129672949726</v>
          </cell>
          <cell r="N75">
            <v>0.76839999999999997</v>
          </cell>
        </row>
        <row r="76">
          <cell r="A76">
            <v>73</v>
          </cell>
          <cell r="C76">
            <v>325046534</v>
          </cell>
          <cell r="D76">
            <v>199907835.19</v>
          </cell>
          <cell r="F76">
            <v>52743.289048433988</v>
          </cell>
          <cell r="N76">
            <v>0.76839999999999997</v>
          </cell>
        </row>
        <row r="77">
          <cell r="A77">
            <v>74</v>
          </cell>
          <cell r="C77">
            <v>328072359</v>
          </cell>
          <cell r="D77">
            <v>199257450.42000002</v>
          </cell>
          <cell r="F77">
            <v>54712.585265072419</v>
          </cell>
          <cell r="N77">
            <v>0.76839999999999997</v>
          </cell>
        </row>
        <row r="78">
          <cell r="A78">
            <v>75</v>
          </cell>
          <cell r="C78">
            <v>329224916</v>
          </cell>
          <cell r="D78">
            <v>214058033.97999999</v>
          </cell>
          <cell r="F78">
            <v>48053.557479494317</v>
          </cell>
          <cell r="N78">
            <v>0.76839999999999997</v>
          </cell>
        </row>
        <row r="79">
          <cell r="A79">
            <v>76</v>
          </cell>
          <cell r="C79">
            <v>333375646</v>
          </cell>
          <cell r="D79">
            <v>213387804.09</v>
          </cell>
          <cell r="F79">
            <v>51430.943441311472</v>
          </cell>
          <cell r="N79">
            <v>0.76839999999999997</v>
          </cell>
        </row>
        <row r="80">
          <cell r="A80">
            <v>77</v>
          </cell>
          <cell r="C80">
            <v>336721890</v>
          </cell>
          <cell r="D80">
            <v>220187742.71000001</v>
          </cell>
          <cell r="F80">
            <v>51208.902723628147</v>
          </cell>
          <cell r="N80">
            <v>0.76839999999999997</v>
          </cell>
        </row>
        <row r="81">
          <cell r="A81">
            <v>78</v>
          </cell>
          <cell r="C81">
            <v>337228036</v>
          </cell>
          <cell r="D81">
            <v>220144640.56</v>
          </cell>
          <cell r="F81">
            <v>51302.614853333733</v>
          </cell>
          <cell r="N81">
            <v>0.76839999999999997</v>
          </cell>
        </row>
        <row r="82">
          <cell r="A82">
            <v>79</v>
          </cell>
          <cell r="C82">
            <v>340437088</v>
          </cell>
          <cell r="D82">
            <v>222290831.16999999</v>
          </cell>
          <cell r="F82">
            <v>52025.214504674899</v>
          </cell>
          <cell r="N82">
            <v>0.76839999999999997</v>
          </cell>
        </row>
        <row r="83">
          <cell r="A83">
            <v>80</v>
          </cell>
          <cell r="C83">
            <v>344146468</v>
          </cell>
          <cell r="D83">
            <v>233091816.24000001</v>
          </cell>
          <cell r="F83">
            <v>49149.764070052901</v>
          </cell>
          <cell r="N83">
            <v>0.76839999999999997</v>
          </cell>
        </row>
        <row r="84">
          <cell r="A84">
            <v>81</v>
          </cell>
          <cell r="C84">
            <v>365407133</v>
          </cell>
          <cell r="D84">
            <v>239109762.25</v>
          </cell>
          <cell r="F84">
            <v>57447.791214067271</v>
          </cell>
          <cell r="N84">
            <v>0.76839999999999997</v>
          </cell>
        </row>
        <row r="85">
          <cell r="A85">
            <v>82</v>
          </cell>
          <cell r="C85">
            <v>371566855</v>
          </cell>
          <cell r="D85">
            <v>252328651.94999999</v>
          </cell>
          <cell r="F85">
            <v>54050.399894267277</v>
          </cell>
          <cell r="N85">
            <v>0.76839999999999997</v>
          </cell>
        </row>
        <row r="86">
          <cell r="A86">
            <v>83</v>
          </cell>
          <cell r="C86">
            <v>381765222</v>
          </cell>
          <cell r="D86">
            <v>258233055.05000001</v>
          </cell>
          <cell r="F86">
            <v>56545.272957951653</v>
          </cell>
          <cell r="N86">
            <v>0.76839999999999997</v>
          </cell>
        </row>
        <row r="87">
          <cell r="A87">
            <v>84</v>
          </cell>
          <cell r="C87">
            <v>387009971</v>
          </cell>
          <cell r="D87">
            <v>256493809.31</v>
          </cell>
          <cell r="F87">
            <v>58879.740141584247</v>
          </cell>
          <cell r="N87">
            <v>0.76839999999999997</v>
          </cell>
        </row>
        <row r="88">
          <cell r="A88">
            <v>85</v>
          </cell>
          <cell r="C88">
            <v>389951540</v>
          </cell>
          <cell r="D88">
            <v>243911488.19</v>
          </cell>
          <cell r="F88">
            <v>64820.70936966013</v>
          </cell>
          <cell r="N88">
            <v>0.76839999999999997</v>
          </cell>
        </row>
        <row r="89">
          <cell r="A89">
            <v>86</v>
          </cell>
          <cell r="C89">
            <v>384808954</v>
          </cell>
          <cell r="D89">
            <v>243542396.56999999</v>
          </cell>
          <cell r="F89">
            <v>66173.699982812366</v>
          </cell>
          <cell r="N89">
            <v>0.76839999999999997</v>
          </cell>
        </row>
        <row r="90">
          <cell r="A90">
            <v>87</v>
          </cell>
          <cell r="C90">
            <v>387959912</v>
          </cell>
          <cell r="D90">
            <v>241906714.56999999</v>
          </cell>
          <cell r="F90">
            <v>68563.748751269261</v>
          </cell>
          <cell r="N90">
            <v>0.76839999999999997</v>
          </cell>
        </row>
        <row r="91">
          <cell r="A91">
            <v>88</v>
          </cell>
          <cell r="C91">
            <v>410053824</v>
          </cell>
          <cell r="D91">
            <v>245686499.25</v>
          </cell>
          <cell r="F91">
            <v>81431.482667485354</v>
          </cell>
          <cell r="N91">
            <v>0.76839999999999997</v>
          </cell>
        </row>
        <row r="92">
          <cell r="A92">
            <v>89</v>
          </cell>
          <cell r="C92">
            <v>418854560</v>
          </cell>
          <cell r="D92">
            <v>270228927.25</v>
          </cell>
          <cell r="F92">
            <v>75631.549993689667</v>
          </cell>
          <cell r="N92">
            <v>0.76839999999999997</v>
          </cell>
        </row>
        <row r="93">
          <cell r="A93">
            <v>90</v>
          </cell>
          <cell r="C93">
            <v>429981186</v>
          </cell>
          <cell r="D93">
            <v>269050946.25</v>
          </cell>
          <cell r="F93">
            <v>80753.248449697479</v>
          </cell>
          <cell r="N93">
            <v>0.76839999999999997</v>
          </cell>
        </row>
        <row r="94">
          <cell r="A94">
            <v>91</v>
          </cell>
          <cell r="C94">
            <v>433936574</v>
          </cell>
          <cell r="D94">
            <v>259766405.84</v>
          </cell>
          <cell r="F94">
            <v>90019.176175624278</v>
          </cell>
          <cell r="N94">
            <v>0.76839999999999997</v>
          </cell>
        </row>
        <row r="95">
          <cell r="A95">
            <v>92</v>
          </cell>
          <cell r="C95">
            <v>484461373</v>
          </cell>
          <cell r="D95">
            <v>289289019.47000003</v>
          </cell>
          <cell r="F95">
            <v>64092.465202363994</v>
          </cell>
          <cell r="N95">
            <v>0.76839999999999997</v>
          </cell>
        </row>
        <row r="96">
          <cell r="A96">
            <v>93</v>
          </cell>
          <cell r="C96">
            <v>444944876</v>
          </cell>
          <cell r="D96">
            <v>233375346.94</v>
          </cell>
          <cell r="F96">
            <v>64227.331967123362</v>
          </cell>
          <cell r="N96">
            <v>0.76839999999999997</v>
          </cell>
        </row>
        <row r="97">
          <cell r="A97">
            <v>94</v>
          </cell>
          <cell r="C97">
            <v>474191131</v>
          </cell>
          <cell r="D97">
            <v>240456015.94</v>
          </cell>
          <cell r="F97">
            <v>73209.088420006316</v>
          </cell>
          <cell r="N97">
            <v>0.76839999999999997</v>
          </cell>
        </row>
        <row r="98">
          <cell r="A98">
            <v>95</v>
          </cell>
          <cell r="C98">
            <v>494494647</v>
          </cell>
          <cell r="D98">
            <v>250441467.94</v>
          </cell>
          <cell r="F98">
            <v>99018.186936666985</v>
          </cell>
          <cell r="N98">
            <v>0.76839999999999997</v>
          </cell>
        </row>
        <row r="99">
          <cell r="A99">
            <v>96</v>
          </cell>
          <cell r="C99">
            <v>504436956</v>
          </cell>
          <cell r="D99">
            <v>265158217.88</v>
          </cell>
          <cell r="F99">
            <v>89338.203406402317</v>
          </cell>
          <cell r="N99">
            <v>0.76839999999999997</v>
          </cell>
        </row>
        <row r="100">
          <cell r="A100">
            <v>97</v>
          </cell>
          <cell r="C100">
            <v>537536805</v>
          </cell>
          <cell r="D100">
            <v>295717774.68000001</v>
          </cell>
          <cell r="F100">
            <v>76951.686627124029</v>
          </cell>
          <cell r="N100">
            <v>0.76839999999999997</v>
          </cell>
        </row>
        <row r="101">
          <cell r="A101">
            <v>98</v>
          </cell>
          <cell r="C101">
            <v>563115486</v>
          </cell>
          <cell r="D101">
            <v>312843683.53999996</v>
          </cell>
          <cell r="F101">
            <v>80418.596538198268</v>
          </cell>
          <cell r="N101">
            <v>0.76839999999999997</v>
          </cell>
        </row>
        <row r="102">
          <cell r="A102">
            <v>99</v>
          </cell>
          <cell r="C102">
            <v>592467865</v>
          </cell>
          <cell r="D102">
            <v>316721767.72000003</v>
          </cell>
          <cell r="F102">
            <v>89825.612095893288</v>
          </cell>
          <cell r="N102">
            <v>0.76839999999999997</v>
          </cell>
        </row>
        <row r="103">
          <cell r="A103">
            <v>100</v>
          </cell>
          <cell r="C103">
            <v>622135200</v>
          </cell>
          <cell r="D103">
            <v>339804752.52999997</v>
          </cell>
          <cell r="F103">
            <v>90810.500980616183</v>
          </cell>
          <cell r="N103">
            <v>0.76839999999999997</v>
          </cell>
        </row>
        <row r="104">
          <cell r="A104">
            <v>101</v>
          </cell>
          <cell r="C104">
            <v>640271876</v>
          </cell>
          <cell r="D104">
            <v>347340379.77999997</v>
          </cell>
          <cell r="F104">
            <v>91176.497087288604</v>
          </cell>
          <cell r="N104">
            <v>0.76839999999999997</v>
          </cell>
        </row>
        <row r="105">
          <cell r="A105">
            <v>102</v>
          </cell>
          <cell r="C105">
            <v>649290094</v>
          </cell>
          <cell r="D105">
            <v>347598630.77999997</v>
          </cell>
          <cell r="F105">
            <v>95959.363729447447</v>
          </cell>
          <cell r="N105">
            <v>0.76839999999999997</v>
          </cell>
        </row>
        <row r="106">
          <cell r="A106">
            <v>103</v>
          </cell>
          <cell r="C106">
            <v>662227013</v>
          </cell>
          <cell r="D106">
            <v>347116241.77999997</v>
          </cell>
          <cell r="F106">
            <v>119835.14816350263</v>
          </cell>
          <cell r="N106">
            <v>0.76839999999999997</v>
          </cell>
        </row>
        <row r="107">
          <cell r="A107">
            <v>104</v>
          </cell>
          <cell r="C107">
            <v>668114375</v>
          </cell>
          <cell r="D107">
            <v>363573863.77999997</v>
          </cell>
          <cell r="F107">
            <v>116750.21585785865</v>
          </cell>
          <cell r="N107">
            <v>0.76839999999999997</v>
          </cell>
        </row>
        <row r="108">
          <cell r="A108">
            <v>105</v>
          </cell>
          <cell r="C108">
            <v>672562836</v>
          </cell>
          <cell r="D108">
            <v>363977741.32999998</v>
          </cell>
          <cell r="F108">
            <v>119088.58439803019</v>
          </cell>
          <cell r="N108">
            <v>0.76839999999999997</v>
          </cell>
        </row>
        <row r="109">
          <cell r="A109">
            <v>106</v>
          </cell>
          <cell r="C109">
            <v>684348586</v>
          </cell>
          <cell r="D109">
            <v>363661024.07999998</v>
          </cell>
          <cell r="F109">
            <v>118732.14956666679</v>
          </cell>
          <cell r="N109">
            <v>0.76839999999999997</v>
          </cell>
        </row>
        <row r="110">
          <cell r="A110">
            <v>107</v>
          </cell>
          <cell r="C110">
            <v>695034488</v>
          </cell>
          <cell r="D110">
            <v>370496160.07999998</v>
          </cell>
          <cell r="F110">
            <v>121065.674884088</v>
          </cell>
          <cell r="N110">
            <v>0.76839999999999997</v>
          </cell>
        </row>
        <row r="111">
          <cell r="A111">
            <v>108</v>
          </cell>
          <cell r="C111">
            <v>700928722</v>
          </cell>
          <cell r="D111">
            <v>377160307.07999998</v>
          </cell>
          <cell r="F111">
            <v>108148.81233813096</v>
          </cell>
          <cell r="N111">
            <v>0.72450000000000003</v>
          </cell>
        </row>
        <row r="112">
          <cell r="A112">
            <v>109</v>
          </cell>
          <cell r="C112">
            <v>710405052</v>
          </cell>
          <cell r="D112">
            <v>376263174.49000001</v>
          </cell>
          <cell r="F112">
            <v>107116.14243419617</v>
          </cell>
          <cell r="N112">
            <v>0.72450000000000003</v>
          </cell>
        </row>
        <row r="113">
          <cell r="A113">
            <v>110</v>
          </cell>
          <cell r="C113">
            <v>726322133</v>
          </cell>
          <cell r="D113">
            <v>374600209.55000001</v>
          </cell>
          <cell r="F113">
            <v>110512.74356750313</v>
          </cell>
          <cell r="N113">
            <v>0.72450000000000003</v>
          </cell>
        </row>
        <row r="114">
          <cell r="A114">
            <v>111</v>
          </cell>
          <cell r="C114">
            <v>736842844</v>
          </cell>
          <cell r="D114">
            <v>382033664.50999999</v>
          </cell>
          <cell r="F114">
            <v>119754.97034360695</v>
          </cell>
          <cell r="N114">
            <v>0.72450000000000003</v>
          </cell>
        </row>
        <row r="115">
          <cell r="A115">
            <v>112</v>
          </cell>
          <cell r="C115">
            <v>741762015</v>
          </cell>
          <cell r="D115">
            <v>381975145.50999999</v>
          </cell>
          <cell r="F115">
            <v>125469.59947669884</v>
          </cell>
          <cell r="N115">
            <v>0.72450000000000003</v>
          </cell>
        </row>
        <row r="116">
          <cell r="A116">
            <v>113</v>
          </cell>
          <cell r="C116">
            <v>758241403</v>
          </cell>
          <cell r="D116">
            <v>380782953.50999999</v>
          </cell>
          <cell r="F116">
            <v>116339.97149960513</v>
          </cell>
          <cell r="N116">
            <v>0.72450000000000003</v>
          </cell>
        </row>
        <row r="117">
          <cell r="A117">
            <v>114</v>
          </cell>
          <cell r="C117">
            <v>777918449</v>
          </cell>
          <cell r="D117">
            <v>395782953.50999999</v>
          </cell>
          <cell r="F117">
            <v>117672.00935548994</v>
          </cell>
          <cell r="N117">
            <v>0.72450000000000003</v>
          </cell>
        </row>
        <row r="118">
          <cell r="A118">
            <v>115</v>
          </cell>
          <cell r="C118">
            <v>720238442</v>
          </cell>
          <cell r="D118">
            <v>330392995.50999999</v>
          </cell>
          <cell r="F118">
            <v>135593.50832139066</v>
          </cell>
          <cell r="N118">
            <v>0.72450000000000003</v>
          </cell>
        </row>
        <row r="119">
          <cell r="A119">
            <v>116</v>
          </cell>
          <cell r="C119">
            <v>743086705</v>
          </cell>
          <cell r="D119">
            <v>351899804.97000003</v>
          </cell>
          <cell r="F119">
            <v>136249.42874021982</v>
          </cell>
          <cell r="N119">
            <v>0.72450000000000003</v>
          </cell>
        </row>
        <row r="120">
          <cell r="A120">
            <v>117</v>
          </cell>
          <cell r="C120">
            <v>743990220</v>
          </cell>
          <cell r="D120">
            <v>370963330.80000001</v>
          </cell>
          <cell r="F120">
            <v>142329.75118716963</v>
          </cell>
          <cell r="N120">
            <v>0.72450000000000003</v>
          </cell>
        </row>
        <row r="121">
          <cell r="A121">
            <v>118</v>
          </cell>
          <cell r="C121">
            <v>751428962</v>
          </cell>
          <cell r="D121">
            <v>370562453.45999998</v>
          </cell>
          <cell r="F121">
            <v>144743.15905626514</v>
          </cell>
          <cell r="N121">
            <v>0.72450000000000003</v>
          </cell>
        </row>
        <row r="122">
          <cell r="A122">
            <v>119</v>
          </cell>
          <cell r="C122">
            <v>755784682</v>
          </cell>
          <cell r="D122">
            <v>368328957.60000002</v>
          </cell>
          <cell r="F122">
            <v>128602.39111345455</v>
          </cell>
          <cell r="N122">
            <v>0.72450000000000003</v>
          </cell>
        </row>
        <row r="123">
          <cell r="A123">
            <v>120</v>
          </cell>
          <cell r="C123">
            <v>759088189</v>
          </cell>
          <cell r="D123">
            <v>391448149.94999999</v>
          </cell>
          <cell r="F123">
            <v>122064.14743081648</v>
          </cell>
          <cell r="N123">
            <v>0.72450000000000003</v>
          </cell>
        </row>
        <row r="124">
          <cell r="A124">
            <v>121</v>
          </cell>
          <cell r="C124">
            <v>755093109</v>
          </cell>
          <cell r="D124">
            <v>376937361.60000002</v>
          </cell>
          <cell r="F124">
            <v>126842.35560327726</v>
          </cell>
          <cell r="N124">
            <v>0.72450000000000003</v>
          </cell>
        </row>
        <row r="125">
          <cell r="A125">
            <v>122</v>
          </cell>
          <cell r="C125">
            <v>791121379</v>
          </cell>
          <cell r="D125">
            <v>376755025.60000002</v>
          </cell>
          <cell r="F125">
            <v>128045.87025140744</v>
          </cell>
          <cell r="N125">
            <v>0.72450000000000003</v>
          </cell>
        </row>
        <row r="126">
          <cell r="A126">
            <v>123</v>
          </cell>
          <cell r="C126">
            <v>822436634</v>
          </cell>
          <cell r="D126">
            <v>376488542.50999999</v>
          </cell>
          <cell r="F126">
            <v>136714.06389661561</v>
          </cell>
          <cell r="N126">
            <v>0.72450000000000003</v>
          </cell>
        </row>
        <row r="127">
          <cell r="A127">
            <v>124</v>
          </cell>
          <cell r="C127">
            <v>854358830</v>
          </cell>
          <cell r="D127">
            <v>400732449.69999999</v>
          </cell>
          <cell r="F127">
            <v>139102.34510194129</v>
          </cell>
          <cell r="N127">
            <v>0.72450000000000003</v>
          </cell>
        </row>
        <row r="128">
          <cell r="A128">
            <v>125</v>
          </cell>
          <cell r="C128">
            <v>869667415</v>
          </cell>
          <cell r="D128">
            <v>415416938.69999999</v>
          </cell>
          <cell r="F128">
            <v>137547.16169614074</v>
          </cell>
          <cell r="N128">
            <v>0.72450000000000003</v>
          </cell>
        </row>
        <row r="129">
          <cell r="A129">
            <v>126</v>
          </cell>
          <cell r="C129">
            <v>883755197</v>
          </cell>
          <cell r="D129">
            <v>415967265.85000002</v>
          </cell>
          <cell r="F129">
            <v>145479.59207637658</v>
          </cell>
          <cell r="N129">
            <v>0.72450000000000003</v>
          </cell>
        </row>
        <row r="130">
          <cell r="A130">
            <v>127</v>
          </cell>
          <cell r="C130">
            <v>895274375</v>
          </cell>
          <cell r="D130">
            <v>440133696.85000002</v>
          </cell>
          <cell r="F130">
            <v>142577.30654697656</v>
          </cell>
          <cell r="N130">
            <v>0.75600000000000001</v>
          </cell>
        </row>
        <row r="131">
          <cell r="A131">
            <v>128</v>
          </cell>
          <cell r="C131">
            <v>916095419</v>
          </cell>
          <cell r="D131">
            <v>441772974.85000002</v>
          </cell>
          <cell r="F131">
            <v>148169.6749855068</v>
          </cell>
          <cell r="N131">
            <v>0.75600000000000001</v>
          </cell>
        </row>
        <row r="132">
          <cell r="A132">
            <v>129</v>
          </cell>
          <cell r="C132">
            <v>944400312</v>
          </cell>
          <cell r="D132">
            <v>441450604.85000002</v>
          </cell>
          <cell r="F132">
            <v>156599.28680978989</v>
          </cell>
          <cell r="N132">
            <v>0.75600000000000001</v>
          </cell>
        </row>
        <row r="133">
          <cell r="A133">
            <v>130</v>
          </cell>
          <cell r="C133">
            <v>970533680</v>
          </cell>
          <cell r="D133">
            <v>480712669.85000002</v>
          </cell>
          <cell r="F133">
            <v>149924.74319609697</v>
          </cell>
          <cell r="N133">
            <v>0.75600000000000001</v>
          </cell>
        </row>
        <row r="134">
          <cell r="A134">
            <v>131</v>
          </cell>
          <cell r="C134">
            <v>997362550</v>
          </cell>
          <cell r="D134">
            <v>500993583.85000002</v>
          </cell>
          <cell r="F134">
            <v>148745.19530305004</v>
          </cell>
          <cell r="N134">
            <v>0.75600000000000001</v>
          </cell>
        </row>
        <row r="135">
          <cell r="A135">
            <v>132</v>
          </cell>
          <cell r="C135">
            <v>993335297</v>
          </cell>
          <cell r="D135">
            <v>518984785.34000003</v>
          </cell>
          <cell r="F135">
            <v>141777.714768643</v>
          </cell>
          <cell r="N135">
            <v>0.75600000000000001</v>
          </cell>
        </row>
        <row r="136">
          <cell r="A136">
            <v>133</v>
          </cell>
          <cell r="C136">
            <v>1001990251</v>
          </cell>
          <cell r="D136">
            <v>524366763.85000002</v>
          </cell>
          <cell r="F136">
            <v>143643.31427938523</v>
          </cell>
          <cell r="N136">
            <v>0.75600000000000001</v>
          </cell>
        </row>
        <row r="137">
          <cell r="A137">
            <v>134</v>
          </cell>
          <cell r="C137">
            <v>1025885241</v>
          </cell>
          <cell r="D137">
            <v>551403993.85000002</v>
          </cell>
          <cell r="F137">
            <v>149274.72799586007</v>
          </cell>
          <cell r="N137">
            <v>0.75600000000000001</v>
          </cell>
        </row>
        <row r="138">
          <cell r="A138">
            <v>135</v>
          </cell>
          <cell r="C138">
            <v>1038193582</v>
          </cell>
          <cell r="D138">
            <v>551194570.85000002</v>
          </cell>
          <cell r="F138">
            <v>150183.72026758071</v>
          </cell>
          <cell r="N138">
            <v>0.75600000000000001</v>
          </cell>
        </row>
        <row r="139">
          <cell r="A139">
            <v>136</v>
          </cell>
          <cell r="C139">
            <v>958797724</v>
          </cell>
          <cell r="D139">
            <v>500645011.85000002</v>
          </cell>
          <cell r="F139">
            <v>143417.94403017926</v>
          </cell>
          <cell r="N139">
            <v>0.75600000000000001</v>
          </cell>
        </row>
        <row r="140">
          <cell r="A140">
            <v>137</v>
          </cell>
          <cell r="C140">
            <v>966229084</v>
          </cell>
          <cell r="D140">
            <v>505708963.85000002</v>
          </cell>
          <cell r="F140">
            <v>145971.29010031492</v>
          </cell>
          <cell r="N140">
            <v>0.75600000000000001</v>
          </cell>
        </row>
        <row r="141">
          <cell r="A141">
            <v>138</v>
          </cell>
          <cell r="C141">
            <v>976265547</v>
          </cell>
          <cell r="D141">
            <v>499924413.85000002</v>
          </cell>
          <cell r="F141">
            <v>151054.29731749606</v>
          </cell>
          <cell r="N141">
            <v>0.75600000000000001</v>
          </cell>
        </row>
        <row r="142">
          <cell r="A142">
            <v>139</v>
          </cell>
          <cell r="C142">
            <v>986378381</v>
          </cell>
          <cell r="D142">
            <v>500639549.85000002</v>
          </cell>
          <cell r="F142">
            <v>153996.76396519542</v>
          </cell>
          <cell r="N142">
            <v>0.75600000000000001</v>
          </cell>
        </row>
        <row r="143">
          <cell r="A143">
            <v>140</v>
          </cell>
          <cell r="C143">
            <v>999853859</v>
          </cell>
          <cell r="D143">
            <v>500939769.57999998</v>
          </cell>
          <cell r="F143">
            <v>158408.00805256848</v>
          </cell>
          <cell r="N143">
            <v>0.75600000000000001</v>
          </cell>
        </row>
        <row r="144">
          <cell r="A144">
            <v>141</v>
          </cell>
          <cell r="C144">
            <v>1003767193</v>
          </cell>
          <cell r="D144">
            <v>538942471.73000002</v>
          </cell>
          <cell r="F144">
            <v>142856.60765378433</v>
          </cell>
          <cell r="N144">
            <v>0.75600000000000001</v>
          </cell>
        </row>
        <row r="145">
          <cell r="A145">
            <v>142</v>
          </cell>
          <cell r="C145">
            <v>1019880917</v>
          </cell>
          <cell r="D145">
            <v>549542671.73000002</v>
          </cell>
          <cell r="F145">
            <v>145036.14996974857</v>
          </cell>
          <cell r="N145">
            <v>0.75600000000000001</v>
          </cell>
        </row>
        <row r="146">
          <cell r="A146">
            <v>143</v>
          </cell>
          <cell r="C146">
            <v>1028429686</v>
          </cell>
          <cell r="D146">
            <v>554087642.03999996</v>
          </cell>
          <cell r="F146">
            <v>146294.13413293785</v>
          </cell>
          <cell r="N146">
            <v>0.75600000000000001</v>
          </cell>
        </row>
        <row r="147">
          <cell r="A147">
            <v>144</v>
          </cell>
          <cell r="C147">
            <v>1047068165</v>
          </cell>
          <cell r="D147">
            <v>574437850.23000002</v>
          </cell>
          <cell r="F147">
            <v>144822.33813167983</v>
          </cell>
          <cell r="N147">
            <v>0.75600000000000001</v>
          </cell>
        </row>
        <row r="148">
          <cell r="A148">
            <v>145</v>
          </cell>
          <cell r="C148">
            <v>1075963092</v>
          </cell>
          <cell r="D148">
            <v>604500350.23000002</v>
          </cell>
          <cell r="F148">
            <v>145057.57627143114</v>
          </cell>
          <cell r="N148">
            <v>0.75600000000000001</v>
          </cell>
        </row>
        <row r="149">
          <cell r="A149">
            <v>146</v>
          </cell>
          <cell r="C149">
            <v>1083463072</v>
          </cell>
          <cell r="D149">
            <v>583088250.23000002</v>
          </cell>
          <cell r="F149">
            <v>157852.61364701428</v>
          </cell>
          <cell r="N149">
            <v>0.75600000000000001</v>
          </cell>
        </row>
        <row r="150">
          <cell r="A150">
            <v>147</v>
          </cell>
          <cell r="C150">
            <v>1093799118</v>
          </cell>
          <cell r="D150">
            <v>585201148.63</v>
          </cell>
          <cell r="F150">
            <v>157771.70613814646</v>
          </cell>
          <cell r="N150">
            <v>0.75260000000000005</v>
          </cell>
        </row>
        <row r="151">
          <cell r="A151">
            <v>148</v>
          </cell>
          <cell r="C151">
            <v>1102231330</v>
          </cell>
          <cell r="D151">
            <v>608730948.49000001</v>
          </cell>
          <cell r="F151">
            <v>152328.61435581621</v>
          </cell>
          <cell r="N151">
            <v>0.75260000000000005</v>
          </cell>
        </row>
        <row r="152">
          <cell r="A152">
            <v>149</v>
          </cell>
          <cell r="C152">
            <v>1106079931</v>
          </cell>
          <cell r="D152">
            <v>600833564.88</v>
          </cell>
          <cell r="F152">
            <v>155650.99405418037</v>
          </cell>
          <cell r="N152">
            <v>0.75260000000000005</v>
          </cell>
        </row>
        <row r="153">
          <cell r="A153">
            <v>150</v>
          </cell>
          <cell r="C153">
            <v>1118846871</v>
          </cell>
          <cell r="D153">
            <v>625214962.90999997</v>
          </cell>
          <cell r="F153">
            <v>141946.60169059999</v>
          </cell>
          <cell r="N153">
            <v>0.75260000000000005</v>
          </cell>
        </row>
        <row r="154">
          <cell r="A154">
            <v>151</v>
          </cell>
          <cell r="C154">
            <v>1107707533</v>
          </cell>
          <cell r="D154">
            <v>631702815.40999997</v>
          </cell>
          <cell r="F154">
            <v>136436.68154419583</v>
          </cell>
          <cell r="N154">
            <v>0.75260000000000005</v>
          </cell>
        </row>
        <row r="155">
          <cell r="A155">
            <v>152</v>
          </cell>
          <cell r="C155">
            <v>1118502076</v>
          </cell>
          <cell r="D155">
            <v>631166084.50999999</v>
          </cell>
          <cell r="F155">
            <v>140079.80044659518</v>
          </cell>
          <cell r="N155">
            <v>0.75260000000000005</v>
          </cell>
        </row>
        <row r="156">
          <cell r="A156">
            <v>153</v>
          </cell>
          <cell r="C156">
            <v>1115165272</v>
          </cell>
          <cell r="D156">
            <v>643092690.99000001</v>
          </cell>
          <cell r="F156">
            <v>135306.80497403044</v>
          </cell>
          <cell r="N156">
            <v>0.75260000000000005</v>
          </cell>
        </row>
        <row r="157">
          <cell r="A157">
            <v>154</v>
          </cell>
          <cell r="C157">
            <v>1114665436</v>
          </cell>
          <cell r="D157">
            <v>642153230.35000002</v>
          </cell>
          <cell r="F157">
            <v>134738.69349931774</v>
          </cell>
          <cell r="N157">
            <v>0.75260000000000005</v>
          </cell>
        </row>
        <row r="158">
          <cell r="A158">
            <v>155</v>
          </cell>
          <cell r="C158">
            <v>1129686737</v>
          </cell>
          <cell r="D158">
            <v>641779698.35000002</v>
          </cell>
          <cell r="F158">
            <v>139589.94180783213</v>
          </cell>
          <cell r="N158">
            <v>0.75260000000000005</v>
          </cell>
        </row>
        <row r="159">
          <cell r="A159">
            <v>156</v>
          </cell>
          <cell r="C159">
            <v>1141900727</v>
          </cell>
          <cell r="D159">
            <v>671088187.35000002</v>
          </cell>
          <cell r="F159">
            <v>134597.83301838418</v>
          </cell>
          <cell r="N159">
            <v>0.75260000000000005</v>
          </cell>
        </row>
        <row r="160">
          <cell r="A160">
            <v>157</v>
          </cell>
          <cell r="C160">
            <v>1027403506</v>
          </cell>
          <cell r="D160">
            <v>547881249.35000002</v>
          </cell>
          <cell r="F160">
            <v>141712.48056899625</v>
          </cell>
          <cell r="N160">
            <v>0.75260000000000005</v>
          </cell>
        </row>
        <row r="161">
          <cell r="A161">
            <v>158</v>
          </cell>
          <cell r="C161">
            <v>1032462739</v>
          </cell>
          <cell r="D161">
            <v>548709217.35000002</v>
          </cell>
          <cell r="F161">
            <v>144397.06795792063</v>
          </cell>
          <cell r="N161">
            <v>0.75260000000000005</v>
          </cell>
        </row>
        <row r="162">
          <cell r="A162">
            <v>159</v>
          </cell>
          <cell r="C162">
            <v>1040977673</v>
          </cell>
          <cell r="D162">
            <v>561076848.23000002</v>
          </cell>
          <cell r="F162">
            <v>137926.34522349061</v>
          </cell>
          <cell r="N162">
            <v>0.75260000000000005</v>
          </cell>
        </row>
        <row r="163">
          <cell r="A163">
            <v>160</v>
          </cell>
          <cell r="C163">
            <v>1004035078</v>
          </cell>
          <cell r="D163">
            <v>555486618.23000002</v>
          </cell>
          <cell r="F163">
            <v>128184.01053978351</v>
          </cell>
          <cell r="N163">
            <v>0.75260000000000005</v>
          </cell>
        </row>
        <row r="164">
          <cell r="A164">
            <v>161</v>
          </cell>
          <cell r="C164">
            <v>1011503580</v>
          </cell>
          <cell r="D164">
            <v>556173118.23000002</v>
          </cell>
          <cell r="F164">
            <v>131771.39098230097</v>
          </cell>
          <cell r="N164">
            <v>0.75260000000000005</v>
          </cell>
        </row>
        <row r="165">
          <cell r="A165">
            <v>162</v>
          </cell>
          <cell r="C165">
            <v>1034623032</v>
          </cell>
          <cell r="D165">
            <v>564961708.23000002</v>
          </cell>
          <cell r="F165">
            <v>135183.98715218756</v>
          </cell>
          <cell r="N165">
            <v>0.75260000000000005</v>
          </cell>
        </row>
        <row r="166">
          <cell r="A166">
            <v>163</v>
          </cell>
          <cell r="C166">
            <v>1030562625</v>
          </cell>
          <cell r="D166">
            <v>598930399.98000002</v>
          </cell>
          <cell r="F166">
            <v>121828.12834220949</v>
          </cell>
          <cell r="N166">
            <v>0.75260000000000005</v>
          </cell>
        </row>
        <row r="167">
          <cell r="A167">
            <v>164</v>
          </cell>
          <cell r="C167">
            <v>1020200775</v>
          </cell>
          <cell r="D167">
            <v>598580414.98000002</v>
          </cell>
          <cell r="F167">
            <v>120312.4850950867</v>
          </cell>
          <cell r="N167">
            <v>0.75260000000000005</v>
          </cell>
        </row>
        <row r="168">
          <cell r="A168">
            <v>165</v>
          </cell>
          <cell r="C168">
            <v>1023419318</v>
          </cell>
          <cell r="D168">
            <v>610495655.60000002</v>
          </cell>
          <cell r="F168">
            <v>119104.23434718944</v>
          </cell>
          <cell r="N168">
            <v>0.75260000000000005</v>
          </cell>
        </row>
        <row r="169">
          <cell r="A169">
            <v>166</v>
          </cell>
          <cell r="C169">
            <v>1032115692</v>
          </cell>
          <cell r="D169">
            <v>626137115.60000002</v>
          </cell>
          <cell r="F169">
            <v>118320.83572744789</v>
          </cell>
          <cell r="N169">
            <v>0.75260000000000005</v>
          </cell>
        </row>
        <row r="170">
          <cell r="A170">
            <v>167</v>
          </cell>
          <cell r="C170">
            <v>1045621517</v>
          </cell>
          <cell r="D170">
            <v>626320430.47000003</v>
          </cell>
          <cell r="F170">
            <v>117818.93884234296</v>
          </cell>
          <cell r="N170">
            <v>0.71350000000000002</v>
          </cell>
        </row>
        <row r="171">
          <cell r="A171">
            <v>168</v>
          </cell>
          <cell r="C171">
            <v>1054435264</v>
          </cell>
          <cell r="D171">
            <v>629071462.94000006</v>
          </cell>
          <cell r="F171">
            <v>119953.422695363</v>
          </cell>
          <cell r="N171">
            <v>0.71350000000000002</v>
          </cell>
        </row>
        <row r="172">
          <cell r="A172">
            <v>169</v>
          </cell>
          <cell r="C172">
            <v>1038228653</v>
          </cell>
          <cell r="D172">
            <v>619908882.55999994</v>
          </cell>
          <cell r="F172">
            <v>116808.59788005374</v>
          </cell>
          <cell r="N172">
            <v>0.71350000000000002</v>
          </cell>
        </row>
        <row r="173">
          <cell r="A173">
            <v>170</v>
          </cell>
          <cell r="C173">
            <v>1058341920</v>
          </cell>
          <cell r="D173">
            <v>620171171.55999994</v>
          </cell>
          <cell r="F173">
            <v>123160.26607668132</v>
          </cell>
          <cell r="N173">
            <v>0.71350000000000002</v>
          </cell>
        </row>
        <row r="174">
          <cell r="A174">
            <v>171</v>
          </cell>
          <cell r="C174">
            <v>1072470521</v>
          </cell>
          <cell r="D174">
            <v>634244775.67000008</v>
          </cell>
          <cell r="F174">
            <v>123608.06686717673</v>
          </cell>
          <cell r="N174">
            <v>0.71350000000000002</v>
          </cell>
        </row>
        <row r="175">
          <cell r="A175">
            <v>172</v>
          </cell>
          <cell r="C175">
            <v>1083326745</v>
          </cell>
          <cell r="D175">
            <v>633325168.67000008</v>
          </cell>
          <cell r="F175">
            <v>124768.21825370193</v>
          </cell>
          <cell r="N175">
            <v>0.71350000000000002</v>
          </cell>
        </row>
        <row r="176">
          <cell r="A176">
            <v>173</v>
          </cell>
          <cell r="C176">
            <v>1093834494</v>
          </cell>
          <cell r="D176">
            <v>633822830.47000003</v>
          </cell>
          <cell r="F176">
            <v>128703.34238006648</v>
          </cell>
          <cell r="N176">
            <v>0.71350000000000002</v>
          </cell>
        </row>
        <row r="177">
          <cell r="A177">
            <v>174</v>
          </cell>
          <cell r="C177">
            <v>1099056512</v>
          </cell>
          <cell r="D177">
            <v>633611886.47000003</v>
          </cell>
          <cell r="F177">
            <v>129938.08998745069</v>
          </cell>
          <cell r="N177">
            <v>0.71350000000000002</v>
          </cell>
        </row>
        <row r="178">
          <cell r="A178">
            <v>175</v>
          </cell>
          <cell r="C178">
            <v>1102857174</v>
          </cell>
          <cell r="D178">
            <v>644113162.13999999</v>
          </cell>
          <cell r="F178">
            <v>128681.91334664758</v>
          </cell>
          <cell r="N178">
            <v>0.71350000000000002</v>
          </cell>
        </row>
        <row r="179">
          <cell r="A179">
            <v>176</v>
          </cell>
          <cell r="C179">
            <v>967365201</v>
          </cell>
          <cell r="D179">
            <v>518072695.88</v>
          </cell>
          <cell r="F179">
            <v>126344.3058982138</v>
          </cell>
          <cell r="N179">
            <v>0.71350000000000002</v>
          </cell>
        </row>
        <row r="180">
          <cell r="A180">
            <v>177</v>
          </cell>
          <cell r="C180">
            <v>963052852</v>
          </cell>
          <cell r="D180">
            <v>516562419.88</v>
          </cell>
          <cell r="F180">
            <v>125328.54227576502</v>
          </cell>
          <cell r="N180">
            <v>0.71350000000000002</v>
          </cell>
        </row>
        <row r="181">
          <cell r="A181">
            <v>178</v>
          </cell>
          <cell r="C181">
            <v>962737029</v>
          </cell>
          <cell r="D181">
            <v>515907455.88</v>
          </cell>
          <cell r="F181">
            <v>125850.45684366333</v>
          </cell>
          <cell r="N181">
            <v>0.71350000000000002</v>
          </cell>
        </row>
        <row r="182">
          <cell r="A182">
            <v>179</v>
          </cell>
          <cell r="C182">
            <v>922437047</v>
          </cell>
          <cell r="D182">
            <v>494172931.88</v>
          </cell>
          <cell r="F182">
            <v>115497.92262366488</v>
          </cell>
          <cell r="N182">
            <v>0.71350000000000002</v>
          </cell>
        </row>
        <row r="183">
          <cell r="A183">
            <v>180</v>
          </cell>
          <cell r="C183">
            <v>926424807</v>
          </cell>
          <cell r="D183">
            <v>502855977.22000003</v>
          </cell>
          <cell r="F183">
            <v>114791.41514240846</v>
          </cell>
          <cell r="N183">
            <v>0.71350000000000002</v>
          </cell>
        </row>
        <row r="184">
          <cell r="A184">
            <v>181</v>
          </cell>
          <cell r="C184">
            <v>927634079</v>
          </cell>
          <cell r="D184">
            <v>510293950.22000003</v>
          </cell>
          <cell r="F184">
            <v>113033.03037968105</v>
          </cell>
          <cell r="N184">
            <v>0.71350000000000002</v>
          </cell>
        </row>
        <row r="185">
          <cell r="A185">
            <v>182</v>
          </cell>
          <cell r="C185">
            <v>902032949</v>
          </cell>
          <cell r="D185">
            <v>494218691.40999997</v>
          </cell>
          <cell r="F185">
            <v>110218.21275927839</v>
          </cell>
          <cell r="N185">
            <v>0.71350000000000002</v>
          </cell>
        </row>
        <row r="186">
          <cell r="A186">
            <v>183</v>
          </cell>
          <cell r="C186">
            <v>902169125</v>
          </cell>
          <cell r="D186">
            <v>499468180.62</v>
          </cell>
          <cell r="F186">
            <v>109123.4044827609</v>
          </cell>
          <cell r="N186">
            <v>0.71350000000000002</v>
          </cell>
        </row>
        <row r="187">
          <cell r="A187">
            <v>184</v>
          </cell>
          <cell r="C187">
            <v>887848326</v>
          </cell>
          <cell r="D187">
            <v>511072759.69999999</v>
          </cell>
          <cell r="F187">
            <v>109395.86844576168</v>
          </cell>
          <cell r="N187">
            <v>0.71350000000000002</v>
          </cell>
        </row>
        <row r="188">
          <cell r="A188">
            <v>185</v>
          </cell>
          <cell r="C188">
            <v>889993946</v>
          </cell>
          <cell r="D188">
            <v>527252539.98000002</v>
          </cell>
          <cell r="F188">
            <v>105701.3610211784</v>
          </cell>
          <cell r="N188">
            <v>0.71350000000000002</v>
          </cell>
        </row>
        <row r="189">
          <cell r="A189">
            <v>186</v>
          </cell>
          <cell r="C189">
            <v>895671213</v>
          </cell>
          <cell r="D189">
            <v>539782506.05999994</v>
          </cell>
          <cell r="F189">
            <v>101341.55152353787</v>
          </cell>
          <cell r="N189">
            <v>0.71350000000000002</v>
          </cell>
        </row>
        <row r="190">
          <cell r="A190">
            <v>187</v>
          </cell>
          <cell r="C190">
            <v>891288937</v>
          </cell>
          <cell r="D190">
            <v>572474061.05999994</v>
          </cell>
          <cell r="F190">
            <v>90107.902607353986</v>
          </cell>
          <cell r="N190">
            <v>0.71350000000000002</v>
          </cell>
        </row>
        <row r="191">
          <cell r="A191">
            <v>188</v>
          </cell>
          <cell r="C191">
            <v>869837766</v>
          </cell>
          <cell r="D191">
            <v>572431655.13</v>
          </cell>
          <cell r="F191">
            <v>77875.01087751468</v>
          </cell>
          <cell r="N191">
            <v>0.71909999999999996</v>
          </cell>
        </row>
        <row r="192">
          <cell r="A192">
            <v>189</v>
          </cell>
          <cell r="C192">
            <v>878839270</v>
          </cell>
          <cell r="D192">
            <v>579163185.13999999</v>
          </cell>
          <cell r="F192">
            <v>79123.150383626591</v>
          </cell>
          <cell r="N192">
            <v>0.71909999999999996</v>
          </cell>
        </row>
        <row r="193">
          <cell r="A193">
            <v>190</v>
          </cell>
          <cell r="C193">
            <v>876726826</v>
          </cell>
          <cell r="D193">
            <v>584845489.25</v>
          </cell>
          <cell r="F193">
            <v>77624.904552604799</v>
          </cell>
          <cell r="N193">
            <v>0.71909999999999996</v>
          </cell>
        </row>
        <row r="194">
          <cell r="A194">
            <v>191</v>
          </cell>
          <cell r="C194">
            <v>851632851</v>
          </cell>
          <cell r="D194">
            <v>560765585.25</v>
          </cell>
          <cell r="F194">
            <v>77689.539425886425</v>
          </cell>
          <cell r="N194">
            <v>0.71909999999999996</v>
          </cell>
        </row>
        <row r="195">
          <cell r="A195">
            <v>192</v>
          </cell>
          <cell r="C195">
            <v>832387864</v>
          </cell>
          <cell r="D195">
            <v>559483396.93000007</v>
          </cell>
          <cell r="F195">
            <v>72170.631193016234</v>
          </cell>
          <cell r="N195">
            <v>0.71909999999999996</v>
          </cell>
        </row>
        <row r="196">
          <cell r="A196">
            <v>193</v>
          </cell>
          <cell r="C196">
            <v>606587356</v>
          </cell>
          <cell r="D196">
            <v>327664371.01999998</v>
          </cell>
          <cell r="F196">
            <v>74255.399527833564</v>
          </cell>
          <cell r="N196">
            <v>0.71909999999999996</v>
          </cell>
        </row>
        <row r="197">
          <cell r="A197">
            <v>194</v>
          </cell>
          <cell r="C197">
            <v>844526985</v>
          </cell>
          <cell r="D197">
            <v>559308731.93000007</v>
          </cell>
          <cell r="F197">
            <v>76574.759996715569</v>
          </cell>
          <cell r="N197">
            <v>0.71909999999999996</v>
          </cell>
        </row>
        <row r="198">
          <cell r="A198">
            <v>195</v>
          </cell>
          <cell r="C198">
            <v>832020888</v>
          </cell>
          <cell r="D198">
            <v>542090655.93000007</v>
          </cell>
          <cell r="F198">
            <v>77663.420254576398</v>
          </cell>
          <cell r="N198">
            <v>0.71909999999999996</v>
          </cell>
        </row>
        <row r="199">
          <cell r="A199">
            <v>196</v>
          </cell>
          <cell r="C199">
            <v>836973211</v>
          </cell>
          <cell r="D199">
            <v>542007835.93000007</v>
          </cell>
          <cell r="F199">
            <v>79920.621394642279</v>
          </cell>
          <cell r="N199">
            <v>0.71909999999999996</v>
          </cell>
        </row>
        <row r="200">
          <cell r="A200">
            <v>197</v>
          </cell>
          <cell r="C200">
            <v>625076128</v>
          </cell>
          <cell r="D200">
            <v>338939211.75</v>
          </cell>
          <cell r="F200">
            <v>72456.166820519575</v>
          </cell>
          <cell r="N200">
            <v>0.71909999999999996</v>
          </cell>
        </row>
        <row r="201">
          <cell r="A201">
            <v>198</v>
          </cell>
          <cell r="C201">
            <v>632547912</v>
          </cell>
          <cell r="D201">
            <v>358030157.75</v>
          </cell>
          <cell r="F201">
            <v>69285.384777710526</v>
          </cell>
          <cell r="N201">
            <v>0.71909999999999996</v>
          </cell>
        </row>
        <row r="202">
          <cell r="A202">
            <v>199</v>
          </cell>
          <cell r="C202">
            <v>640143500</v>
          </cell>
          <cell r="D202">
            <v>357190388.01999998</v>
          </cell>
          <cell r="F202">
            <v>73530.643284330727</v>
          </cell>
          <cell r="N202">
            <v>0.71909999999999996</v>
          </cell>
        </row>
        <row r="203">
          <cell r="A203">
            <v>200</v>
          </cell>
          <cell r="C203">
            <v>606587356</v>
          </cell>
          <cell r="D203">
            <v>327664371.01999998</v>
          </cell>
          <cell r="F203">
            <v>73045.776901805977</v>
          </cell>
          <cell r="N203">
            <v>0.71909999999999996</v>
          </cell>
        </row>
        <row r="204">
          <cell r="A204">
            <v>201</v>
          </cell>
          <cell r="C204">
            <v>603987476</v>
          </cell>
          <cell r="D204">
            <v>341125837.10000002</v>
          </cell>
          <cell r="F204">
            <v>73172.164052491207</v>
          </cell>
          <cell r="N204">
            <v>0.71909999999999996</v>
          </cell>
        </row>
        <row r="205">
          <cell r="A205">
            <v>202</v>
          </cell>
          <cell r="C205">
            <v>615162972</v>
          </cell>
          <cell r="D205">
            <v>349887025</v>
          </cell>
          <cell r="F205">
            <v>74046.919766113744</v>
          </cell>
          <cell r="N205">
            <v>0.71909999999999996</v>
          </cell>
        </row>
        <row r="206">
          <cell r="A206">
            <v>203</v>
          </cell>
          <cell r="C206">
            <v>623459692</v>
          </cell>
          <cell r="D206">
            <v>364555691.21000004</v>
          </cell>
          <cell r="F206">
            <v>72335.579814614612</v>
          </cell>
          <cell r="N206">
            <v>0.71909999999999996</v>
          </cell>
        </row>
        <row r="207">
          <cell r="A207">
            <v>204</v>
          </cell>
          <cell r="C207">
            <v>626433380</v>
          </cell>
          <cell r="D207">
            <v>364312895.38</v>
          </cell>
          <cell r="F207">
            <v>75620.857351811079</v>
          </cell>
          <cell r="N207">
            <v>0.71909999999999996</v>
          </cell>
        </row>
        <row r="208">
          <cell r="A208">
            <v>205</v>
          </cell>
          <cell r="C208">
            <v>636082243</v>
          </cell>
          <cell r="D208">
            <v>384963764.38</v>
          </cell>
          <cell r="F208">
            <v>72807.767770515769</v>
          </cell>
          <cell r="N208">
            <v>0.71909999999999996</v>
          </cell>
        </row>
        <row r="209">
          <cell r="A209">
            <v>206</v>
          </cell>
          <cell r="C209">
            <v>630363648</v>
          </cell>
          <cell r="D209">
            <v>400156587.38</v>
          </cell>
          <cell r="F209">
            <v>62174.444808761509</v>
          </cell>
          <cell r="N209">
            <v>0.71909999999999996</v>
          </cell>
        </row>
        <row r="210">
          <cell r="A210">
            <v>207</v>
          </cell>
          <cell r="C210">
            <v>641382613</v>
          </cell>
          <cell r="D210">
            <v>406048881.13</v>
          </cell>
          <cell r="F210">
            <v>63753.321453155775</v>
          </cell>
          <cell r="N210">
            <v>0.71909999999999996</v>
          </cell>
        </row>
        <row r="211">
          <cell r="A211">
            <v>208</v>
          </cell>
          <cell r="C211">
            <v>647345082</v>
          </cell>
          <cell r="D211">
            <v>407001212.81</v>
          </cell>
          <cell r="F211">
            <v>63109.658152754579</v>
          </cell>
          <cell r="N211">
            <v>0.72270000000000001</v>
          </cell>
        </row>
        <row r="212">
          <cell r="A212">
            <v>209</v>
          </cell>
          <cell r="C212">
            <v>655852318</v>
          </cell>
          <cell r="D212">
            <v>412675860.81</v>
          </cell>
          <cell r="F212">
            <v>63864.57008741115</v>
          </cell>
          <cell r="N212">
            <v>0.72270000000000001</v>
          </cell>
        </row>
        <row r="213">
          <cell r="A213">
            <v>210</v>
          </cell>
          <cell r="C213">
            <v>649428219</v>
          </cell>
          <cell r="D213">
            <v>418517749.81</v>
          </cell>
          <cell r="F213">
            <v>61278.309175891802</v>
          </cell>
          <cell r="N213">
            <v>0.72270000000000001</v>
          </cell>
        </row>
        <row r="214">
          <cell r="A214">
            <v>211</v>
          </cell>
          <cell r="C214">
            <v>647738341</v>
          </cell>
          <cell r="D214">
            <v>423663471.22000003</v>
          </cell>
          <cell r="F214">
            <v>64653.939053477807</v>
          </cell>
          <cell r="N214">
            <v>0.72270000000000001</v>
          </cell>
        </row>
        <row r="215">
          <cell r="A215">
            <v>212</v>
          </cell>
          <cell r="C215">
            <v>642912637</v>
          </cell>
          <cell r="D215">
            <v>424535882.46000004</v>
          </cell>
          <cell r="F215">
            <v>62198.734827008608</v>
          </cell>
          <cell r="N215">
            <v>0.72270000000000001</v>
          </cell>
        </row>
        <row r="216">
          <cell r="A216">
            <v>213</v>
          </cell>
          <cell r="C216">
            <v>655235706</v>
          </cell>
          <cell r="D216">
            <v>423509173.46000004</v>
          </cell>
          <cell r="F216">
            <v>65878.996175167587</v>
          </cell>
          <cell r="N216">
            <v>0.72270000000000001</v>
          </cell>
        </row>
        <row r="217">
          <cell r="A217">
            <v>214</v>
          </cell>
          <cell r="C217">
            <v>661527312</v>
          </cell>
          <cell r="D217">
            <v>424801639.52999997</v>
          </cell>
          <cell r="F217">
            <v>66369.459457455494</v>
          </cell>
          <cell r="N217">
            <v>0.72270000000000001</v>
          </cell>
        </row>
        <row r="218">
          <cell r="A218">
            <v>215</v>
          </cell>
          <cell r="C218">
            <v>669969213</v>
          </cell>
          <cell r="D218">
            <v>439583905.52999997</v>
          </cell>
          <cell r="F218">
            <v>66283.200598105235</v>
          </cell>
          <cell r="N218">
            <v>0.72270000000000001</v>
          </cell>
        </row>
        <row r="219">
          <cell r="A219">
            <v>216</v>
          </cell>
          <cell r="C219">
            <v>672723601</v>
          </cell>
          <cell r="D219">
            <v>439230695.71000004</v>
          </cell>
          <cell r="F219">
            <v>66675.121186350618</v>
          </cell>
          <cell r="N219">
            <v>0.72270000000000001</v>
          </cell>
        </row>
        <row r="220">
          <cell r="A220">
            <v>217</v>
          </cell>
          <cell r="C220">
            <v>680156417</v>
          </cell>
          <cell r="D220">
            <v>442470340.71000004</v>
          </cell>
          <cell r="F220">
            <v>67472.474839809467</v>
          </cell>
          <cell r="N220">
            <v>0.72270000000000001</v>
          </cell>
        </row>
        <row r="221">
          <cell r="A221">
            <v>218</v>
          </cell>
          <cell r="C221">
            <v>516636583</v>
          </cell>
          <cell r="D221">
            <v>281657519.71000004</v>
          </cell>
          <cell r="F221">
            <v>67202.925202083963</v>
          </cell>
          <cell r="N221">
            <v>0.72270000000000001</v>
          </cell>
        </row>
        <row r="222">
          <cell r="A222">
            <v>219</v>
          </cell>
          <cell r="C222">
            <v>518904039</v>
          </cell>
          <cell r="D222">
            <v>286193519.71000004</v>
          </cell>
          <cell r="F222">
            <v>66314.800272692504</v>
          </cell>
          <cell r="N222">
            <v>0.72270000000000001</v>
          </cell>
        </row>
        <row r="223">
          <cell r="A223">
            <v>220</v>
          </cell>
          <cell r="C223">
            <v>522527731</v>
          </cell>
          <cell r="D223">
            <v>286590019.71000004</v>
          </cell>
          <cell r="F223">
            <v>67183.694346108736</v>
          </cell>
          <cell r="N223">
            <v>0.72270000000000001</v>
          </cell>
        </row>
        <row r="224">
          <cell r="A224">
            <v>221</v>
          </cell>
          <cell r="C224">
            <v>510768600</v>
          </cell>
          <cell r="D224">
            <v>280085716.71000004</v>
          </cell>
          <cell r="F224">
            <v>66337.487527617515</v>
          </cell>
          <cell r="N224">
            <v>0.72270000000000001</v>
          </cell>
        </row>
        <row r="225">
          <cell r="A225">
            <v>222</v>
          </cell>
          <cell r="C225">
            <v>517477045</v>
          </cell>
          <cell r="D225">
            <v>298722964.88999999</v>
          </cell>
          <cell r="F225">
            <v>64117.923793811453</v>
          </cell>
          <cell r="N225">
            <v>0.72270000000000001</v>
          </cell>
        </row>
        <row r="226">
          <cell r="A226">
            <v>223</v>
          </cell>
          <cell r="C226">
            <v>534078859</v>
          </cell>
          <cell r="D226">
            <v>303900759.94</v>
          </cell>
          <cell r="F226">
            <v>65328.864073864854</v>
          </cell>
          <cell r="N226">
            <v>0.72270000000000001</v>
          </cell>
        </row>
        <row r="227">
          <cell r="A227">
            <v>224</v>
          </cell>
          <cell r="C227">
            <v>535593040</v>
          </cell>
          <cell r="D227">
            <v>323145695.94</v>
          </cell>
          <cell r="F227">
            <v>58491.873980287055</v>
          </cell>
          <cell r="N227">
            <v>0.72270000000000001</v>
          </cell>
        </row>
        <row r="228">
          <cell r="A228">
            <v>225</v>
          </cell>
          <cell r="C228">
            <v>544057292</v>
          </cell>
          <cell r="D228">
            <v>331410503.94</v>
          </cell>
          <cell r="F228">
            <v>58731.111126238451</v>
          </cell>
          <cell r="N228">
            <v>0.72270000000000001</v>
          </cell>
        </row>
        <row r="229">
          <cell r="A229">
            <v>226</v>
          </cell>
          <cell r="C229">
            <v>545471950</v>
          </cell>
          <cell r="D229">
            <v>347682163</v>
          </cell>
          <cell r="F229">
            <v>55987.686338586791</v>
          </cell>
          <cell r="N229">
            <v>0.72270000000000001</v>
          </cell>
        </row>
        <row r="230">
          <cell r="A230">
            <v>227</v>
          </cell>
          <cell r="C230">
            <v>554081059</v>
          </cell>
          <cell r="D230">
            <v>347812937.28999996</v>
          </cell>
          <cell r="F230">
            <v>58473.355149886993</v>
          </cell>
          <cell r="N230">
            <v>0.72270000000000001</v>
          </cell>
        </row>
        <row r="231">
          <cell r="A231">
            <v>228</v>
          </cell>
          <cell r="C231">
            <v>553763606</v>
          </cell>
          <cell r="D231">
            <v>353480445.28999996</v>
          </cell>
          <cell r="F231">
            <v>55057.581879789519</v>
          </cell>
          <cell r="N231">
            <v>0.72419999999999995</v>
          </cell>
        </row>
        <row r="232">
          <cell r="A232">
            <v>229</v>
          </cell>
          <cell r="C232">
            <v>565095946</v>
          </cell>
          <cell r="D232">
            <v>385477899.06</v>
          </cell>
          <cell r="F232">
            <v>51549.041405736425</v>
          </cell>
          <cell r="N232">
            <v>0.72419999999999995</v>
          </cell>
        </row>
        <row r="233">
          <cell r="A233">
            <v>230</v>
          </cell>
          <cell r="C233">
            <v>560373781</v>
          </cell>
          <cell r="D233">
            <v>379279360.76999998</v>
          </cell>
          <cell r="F233">
            <v>50239.663298461011</v>
          </cell>
          <cell r="N233">
            <v>0.72419999999999995</v>
          </cell>
        </row>
        <row r="234">
          <cell r="A234">
            <v>231</v>
          </cell>
          <cell r="C234">
            <v>573138004</v>
          </cell>
          <cell r="D234">
            <v>379220453.96000004</v>
          </cell>
          <cell r="F234">
            <v>53902.843159645214</v>
          </cell>
          <cell r="N234">
            <v>0.72419999999999995</v>
          </cell>
        </row>
        <row r="235">
          <cell r="A235">
            <v>232</v>
          </cell>
          <cell r="C235">
            <v>589334390</v>
          </cell>
          <cell r="D235">
            <v>379220453.96000004</v>
          </cell>
          <cell r="F235">
            <v>58847.998847868206</v>
          </cell>
          <cell r="N235">
            <v>0.72419999999999995</v>
          </cell>
        </row>
        <row r="236">
          <cell r="A236">
            <v>233</v>
          </cell>
          <cell r="C236">
            <v>605723562</v>
          </cell>
          <cell r="D236">
            <v>377715852.06</v>
          </cell>
          <cell r="F236">
            <v>62528.127025887821</v>
          </cell>
          <cell r="N236">
            <v>0.72419999999999995</v>
          </cell>
        </row>
        <row r="237">
          <cell r="A237">
            <v>234</v>
          </cell>
          <cell r="C237">
            <v>620391693</v>
          </cell>
          <cell r="D237">
            <v>397633537.06</v>
          </cell>
          <cell r="F237">
            <v>61751.015576436585</v>
          </cell>
          <cell r="N237">
            <v>0.72419999999999995</v>
          </cell>
        </row>
        <row r="238">
          <cell r="A238">
            <v>234</v>
          </cell>
          <cell r="C238">
            <v>629907547</v>
          </cell>
          <cell r="D238">
            <v>398476197</v>
          </cell>
          <cell r="F238">
            <v>65220.047256740865</v>
          </cell>
          <cell r="N238">
            <v>0.72419999999999995</v>
          </cell>
        </row>
        <row r="239">
          <cell r="A239">
            <v>235</v>
          </cell>
          <cell r="C239">
            <v>649691069</v>
          </cell>
          <cell r="D239">
            <v>398460107</v>
          </cell>
          <cell r="F239">
            <v>70596.85815183763</v>
          </cell>
          <cell r="N239">
            <v>0.72419999999999995</v>
          </cell>
        </row>
        <row r="240">
          <cell r="A240">
            <v>236</v>
          </cell>
          <cell r="C240">
            <v>524154959</v>
          </cell>
          <cell r="D240">
            <v>275758354</v>
          </cell>
          <cell r="F240">
            <v>68639.897764789523</v>
          </cell>
          <cell r="N240">
            <v>0.72419999999999995</v>
          </cell>
        </row>
        <row r="241">
          <cell r="A241">
            <v>237</v>
          </cell>
          <cell r="C241">
            <v>555894432</v>
          </cell>
          <cell r="D241">
            <v>319925726</v>
          </cell>
          <cell r="F241">
            <v>64463.463220957463</v>
          </cell>
          <cell r="N241">
            <v>0.72419999999999995</v>
          </cell>
        </row>
        <row r="242">
          <cell r="A242">
            <v>238</v>
          </cell>
          <cell r="C242">
            <v>570736979</v>
          </cell>
          <cell r="D242">
            <v>347329018.61000001</v>
          </cell>
          <cell r="F242">
            <v>63972.425084566174</v>
          </cell>
          <cell r="N242">
            <v>0.72419999999999995</v>
          </cell>
        </row>
        <row r="243">
          <cell r="A243">
            <v>239</v>
          </cell>
          <cell r="C243">
            <v>561926545</v>
          </cell>
          <cell r="D243">
            <v>328088093</v>
          </cell>
          <cell r="F243">
            <v>72978.091195978835</v>
          </cell>
          <cell r="N243">
            <v>0.72419999999999995</v>
          </cell>
        </row>
        <row r="244">
          <cell r="A244">
            <v>240</v>
          </cell>
          <cell r="C244">
            <v>578761851</v>
          </cell>
          <cell r="D244">
            <v>360702143.89999998</v>
          </cell>
          <cell r="F244">
            <v>72226.550004142526</v>
          </cell>
          <cell r="N244">
            <v>0.72419999999999995</v>
          </cell>
        </row>
        <row r="245">
          <cell r="A245">
            <v>241</v>
          </cell>
          <cell r="C245">
            <v>592457139</v>
          </cell>
          <cell r="D245">
            <v>362701283</v>
          </cell>
          <cell r="F245">
            <v>79611.338084452975</v>
          </cell>
          <cell r="N245">
            <v>0.72419999999999995</v>
          </cell>
        </row>
        <row r="246">
          <cell r="A246">
            <v>242</v>
          </cell>
          <cell r="C246">
            <v>602215944</v>
          </cell>
          <cell r="D246">
            <v>365857012</v>
          </cell>
          <cell r="F246">
            <v>78197.20899682818</v>
          </cell>
          <cell r="N246">
            <v>0.72419999999999995</v>
          </cell>
        </row>
        <row r="247">
          <cell r="A247">
            <v>243</v>
          </cell>
          <cell r="C247">
            <v>638480387</v>
          </cell>
          <cell r="D247">
            <v>370570344</v>
          </cell>
          <cell r="F247">
            <v>85807.164587872976</v>
          </cell>
          <cell r="N247">
            <v>0.72419999999999995</v>
          </cell>
        </row>
        <row r="248">
          <cell r="A248">
            <v>244</v>
          </cell>
          <cell r="C248">
            <v>644386465</v>
          </cell>
          <cell r="D248">
            <v>371727056</v>
          </cell>
          <cell r="F248">
            <v>86780.687134392399</v>
          </cell>
          <cell r="N248">
            <v>0.72419999999999995</v>
          </cell>
        </row>
        <row r="249">
          <cell r="A249">
            <v>245</v>
          </cell>
          <cell r="C249">
            <v>656679523</v>
          </cell>
          <cell r="D249">
            <v>373399135</v>
          </cell>
          <cell r="F249">
            <v>89331.420535171594</v>
          </cell>
          <cell r="N249">
            <v>0.72419999999999995</v>
          </cell>
        </row>
        <row r="250">
          <cell r="A250">
            <v>246</v>
          </cell>
          <cell r="C250">
            <v>673411479</v>
          </cell>
          <cell r="D250">
            <v>400035663</v>
          </cell>
          <cell r="F250">
            <v>82828.195763483571</v>
          </cell>
          <cell r="N250">
            <v>0.72419999999999995</v>
          </cell>
        </row>
        <row r="251">
          <cell r="A251">
            <v>247</v>
          </cell>
          <cell r="C251">
            <v>693552079</v>
          </cell>
          <cell r="D251">
            <v>402091088</v>
          </cell>
          <cell r="F251">
            <v>89185.576539872782</v>
          </cell>
          <cell r="N251">
            <v>0.72419999999999995</v>
          </cell>
        </row>
        <row r="252">
          <cell r="A252">
            <v>248</v>
          </cell>
          <cell r="C252">
            <v>693552079</v>
          </cell>
          <cell r="D252">
            <v>401875691</v>
          </cell>
          <cell r="F252">
            <v>88376.434442462516</v>
          </cell>
          <cell r="N252">
            <v>0.72419999999999995</v>
          </cell>
        </row>
        <row r="253">
          <cell r="A253">
            <v>249</v>
          </cell>
          <cell r="C253">
            <v>727842429</v>
          </cell>
          <cell r="D253">
            <v>421777168</v>
          </cell>
          <cell r="F253">
            <v>93317.719580067715</v>
          </cell>
          <cell r="N253">
            <v>0.73050000000000004</v>
          </cell>
        </row>
        <row r="254">
          <cell r="A254">
            <v>250</v>
          </cell>
          <cell r="C254">
            <v>747056339</v>
          </cell>
          <cell r="D254">
            <v>426449966</v>
          </cell>
          <cell r="F254">
            <v>95192.345212751054</v>
          </cell>
          <cell r="N254">
            <v>0.73050000000000004</v>
          </cell>
        </row>
        <row r="255">
          <cell r="A255">
            <v>251</v>
          </cell>
          <cell r="C255">
            <v>758534721</v>
          </cell>
          <cell r="D255">
            <v>470708618.01999998</v>
          </cell>
          <cell r="F255">
            <v>89622.913265034469</v>
          </cell>
          <cell r="N255">
            <v>0.73050000000000004</v>
          </cell>
        </row>
        <row r="256">
          <cell r="A256">
            <v>252</v>
          </cell>
          <cell r="C256">
            <v>769367601</v>
          </cell>
          <cell r="D256">
            <v>474503733.01999998</v>
          </cell>
          <cell r="F256">
            <v>88415.036371084003</v>
          </cell>
          <cell r="N256">
            <v>0.73050000000000004</v>
          </cell>
        </row>
        <row r="257">
          <cell r="A257">
            <v>253</v>
          </cell>
          <cell r="C257">
            <v>772613787</v>
          </cell>
          <cell r="D257">
            <v>503080514.01999998</v>
          </cell>
          <cell r="F257">
            <v>78310.490859376834</v>
          </cell>
          <cell r="N257">
            <v>0.73050000000000004</v>
          </cell>
        </row>
        <row r="258">
          <cell r="A258">
            <v>254</v>
          </cell>
          <cell r="C258">
            <v>777839822</v>
          </cell>
          <cell r="D258">
            <v>502468963.25999999</v>
          </cell>
          <cell r="F258">
            <v>74218.12603318684</v>
          </cell>
          <cell r="N258">
            <v>0.73050000000000004</v>
          </cell>
        </row>
        <row r="259">
          <cell r="A259">
            <v>255</v>
          </cell>
          <cell r="C259">
            <v>790656267</v>
          </cell>
          <cell r="D259">
            <v>500179824.24000001</v>
          </cell>
          <cell r="F259">
            <v>76674.457053143225</v>
          </cell>
          <cell r="N259">
            <v>0.73050000000000004</v>
          </cell>
        </row>
        <row r="260">
          <cell r="A260">
            <v>256</v>
          </cell>
          <cell r="C260">
            <v>806698202</v>
          </cell>
          <cell r="D260">
            <v>498334451.24000001</v>
          </cell>
          <cell r="F260">
            <v>81564.856540955181</v>
          </cell>
          <cell r="N260">
            <v>0.73050000000000004</v>
          </cell>
        </row>
        <row r="261">
          <cell r="A261">
            <v>257</v>
          </cell>
          <cell r="C261">
            <v>832534228</v>
          </cell>
          <cell r="D261">
            <v>497952843.48000002</v>
          </cell>
          <cell r="F261">
            <v>88630.267916891942</v>
          </cell>
          <cell r="N261">
            <v>0.73050000000000004</v>
          </cell>
        </row>
        <row r="262">
          <cell r="A262">
            <v>258</v>
          </cell>
          <cell r="C262">
            <v>849447555</v>
          </cell>
          <cell r="D262">
            <v>521079691.32999998</v>
          </cell>
          <cell r="F262">
            <v>88236.861189138785</v>
          </cell>
          <cell r="N262">
            <v>0.73050000000000004</v>
          </cell>
        </row>
        <row r="263">
          <cell r="A263">
            <v>259</v>
          </cell>
          <cell r="C263">
            <v>772072090</v>
          </cell>
          <cell r="D263">
            <v>461549129.48000002</v>
          </cell>
          <cell r="F263">
            <v>85283.586434355835</v>
          </cell>
          <cell r="N263">
            <v>0.73050000000000004</v>
          </cell>
        </row>
        <row r="264">
          <cell r="A264">
            <v>260</v>
          </cell>
          <cell r="C264">
            <v>794046028</v>
          </cell>
          <cell r="D264">
            <v>461743529.63999999</v>
          </cell>
          <cell r="F264">
            <v>92154.618901297436</v>
          </cell>
          <cell r="N264">
            <v>0.73050000000000004</v>
          </cell>
        </row>
        <row r="265">
          <cell r="A265">
            <v>261</v>
          </cell>
          <cell r="C265">
            <v>812379408</v>
          </cell>
          <cell r="D265">
            <v>461524675.43000001</v>
          </cell>
          <cell r="F265">
            <v>95477.118455569231</v>
          </cell>
          <cell r="N265">
            <v>0.73050000000000004</v>
          </cell>
        </row>
        <row r="266">
          <cell r="A266">
            <v>262</v>
          </cell>
          <cell r="C266">
            <v>816785588</v>
          </cell>
          <cell r="D266">
            <v>452260152.63999999</v>
          </cell>
          <cell r="F266">
            <v>100680.69869342424</v>
          </cell>
          <cell r="N266">
            <v>0.73050000000000004</v>
          </cell>
        </row>
        <row r="267">
          <cell r="A267">
            <v>263</v>
          </cell>
          <cell r="C267">
            <v>832017572</v>
          </cell>
          <cell r="D267">
            <v>457339523.25</v>
          </cell>
          <cell r="F267">
            <v>105886.83369792429</v>
          </cell>
          <cell r="N267">
            <v>0.73050000000000004</v>
          </cell>
        </row>
        <row r="268">
          <cell r="A268">
            <v>264</v>
          </cell>
          <cell r="C268">
            <v>839128510</v>
          </cell>
          <cell r="D268">
            <v>463104079.13</v>
          </cell>
          <cell r="F268">
            <v>105538.0653090377</v>
          </cell>
          <cell r="N268">
            <v>0.73050000000000004</v>
          </cell>
        </row>
        <row r="269">
          <cell r="A269">
            <v>265</v>
          </cell>
          <cell r="C269">
            <v>856886663</v>
          </cell>
          <cell r="D269">
            <v>460530589.13</v>
          </cell>
          <cell r="F269">
            <v>112075.07029349318</v>
          </cell>
          <cell r="N269">
            <v>0.73050000000000004</v>
          </cell>
        </row>
        <row r="270">
          <cell r="A270">
            <v>266</v>
          </cell>
          <cell r="C270">
            <v>879398186</v>
          </cell>
          <cell r="D270">
            <v>486799918.48000002</v>
          </cell>
          <cell r="F270">
            <v>121392.5615958487</v>
          </cell>
          <cell r="N270">
            <v>0.73050000000000004</v>
          </cell>
        </row>
        <row r="271">
          <cell r="A271">
            <v>267</v>
          </cell>
          <cell r="C271">
            <v>899803795</v>
          </cell>
          <cell r="D271">
            <v>501890540.48000002</v>
          </cell>
          <cell r="F271">
            <v>117939.2970470759</v>
          </cell>
          <cell r="N271">
            <v>0.73050000000000004</v>
          </cell>
        </row>
        <row r="272">
          <cell r="A272">
            <v>268</v>
          </cell>
          <cell r="C272">
            <v>920867233</v>
          </cell>
          <cell r="D272">
            <v>513776703.48000002</v>
          </cell>
          <cell r="F272">
            <v>120792.67404287228</v>
          </cell>
          <cell r="N272">
            <v>0.73050000000000004</v>
          </cell>
        </row>
        <row r="273">
          <cell r="A273">
            <v>268</v>
          </cell>
          <cell r="C273">
            <v>935027949</v>
          </cell>
          <cell r="D273">
            <v>529549303.48000002</v>
          </cell>
          <cell r="F273">
            <v>121569.3148440892</v>
          </cell>
          <cell r="N273">
            <v>0.73050000000000004</v>
          </cell>
        </row>
        <row r="274">
          <cell r="A274">
            <v>269</v>
          </cell>
          <cell r="C274">
            <v>968260652</v>
          </cell>
          <cell r="D274">
            <v>560666357.07999992</v>
          </cell>
          <cell r="F274">
            <v>120936.92349041159</v>
          </cell>
          <cell r="N274">
            <v>0.73370000000000002</v>
          </cell>
        </row>
        <row r="275">
          <cell r="A275">
            <v>270</v>
          </cell>
          <cell r="C275">
            <v>1000025241</v>
          </cell>
          <cell r="D275">
            <v>600030448.27999997</v>
          </cell>
          <cell r="F275">
            <v>120936.35388370948</v>
          </cell>
          <cell r="N275">
            <v>0.73370000000000002</v>
          </cell>
        </row>
        <row r="276">
          <cell r="A276">
            <v>271</v>
          </cell>
          <cell r="C276">
            <v>1016471045</v>
          </cell>
          <cell r="D276">
            <v>602571610.27999997</v>
          </cell>
          <cell r="F276">
            <v>124972.89592974696</v>
          </cell>
          <cell r="N276">
            <v>0.73370000000000002</v>
          </cell>
        </row>
        <row r="277">
          <cell r="A277">
            <v>272</v>
          </cell>
          <cell r="C277">
            <v>1332294374</v>
          </cell>
          <cell r="D277">
            <v>744899416.27999997</v>
          </cell>
          <cell r="F277">
            <v>166550.34627745743</v>
          </cell>
          <cell r="N277">
            <v>0.73370000000000002</v>
          </cell>
        </row>
        <row r="278">
          <cell r="A278">
            <v>273</v>
          </cell>
          <cell r="C278">
            <v>1343310462</v>
          </cell>
          <cell r="D278">
            <v>834442474.95000005</v>
          </cell>
          <cell r="F278">
            <v>152503.03516027812</v>
          </cell>
          <cell r="N278">
            <v>0.73370000000000002</v>
          </cell>
        </row>
        <row r="279">
          <cell r="A279">
            <v>274</v>
          </cell>
          <cell r="C279">
            <v>1370672440</v>
          </cell>
          <cell r="D279">
            <v>834106220.95000005</v>
          </cell>
          <cell r="F279">
            <v>159645.74099004493</v>
          </cell>
          <cell r="N279">
            <v>0.73370000000000002</v>
          </cell>
        </row>
        <row r="280">
          <cell r="A280">
            <v>275</v>
          </cell>
          <cell r="C280">
            <v>1390560122</v>
          </cell>
          <cell r="D280">
            <v>866709699.95000005</v>
          </cell>
          <cell r="F280">
            <v>155960.74359554943</v>
          </cell>
          <cell r="N280">
            <v>0.73370000000000002</v>
          </cell>
        </row>
        <row r="281">
          <cell r="A281">
            <v>276</v>
          </cell>
          <cell r="C281">
            <v>1419435509</v>
          </cell>
          <cell r="D281">
            <v>888216540</v>
          </cell>
          <cell r="F281">
            <v>154861.78931032814</v>
          </cell>
          <cell r="N281">
            <v>0.73370000000000002</v>
          </cell>
        </row>
        <row r="282">
          <cell r="A282">
            <v>277</v>
          </cell>
          <cell r="C282">
            <v>1450492507</v>
          </cell>
          <cell r="D282">
            <v>887677416</v>
          </cell>
          <cell r="F282">
            <v>165919.17843946323</v>
          </cell>
          <cell r="N282">
            <v>0.73370000000000002</v>
          </cell>
        </row>
        <row r="283">
          <cell r="A283">
            <v>278</v>
          </cell>
          <cell r="C283">
            <v>1454865680</v>
          </cell>
          <cell r="D283">
            <v>938179379</v>
          </cell>
          <cell r="F283">
            <v>148944.37349271888</v>
          </cell>
          <cell r="N283">
            <v>0.73370000000000002</v>
          </cell>
        </row>
        <row r="284">
          <cell r="A284">
            <v>279</v>
          </cell>
          <cell r="C284">
            <v>1474332223</v>
          </cell>
          <cell r="D284">
            <v>938179379</v>
          </cell>
          <cell r="F284">
            <v>147157.78051586729</v>
          </cell>
          <cell r="N284">
            <v>0.73370000000000002</v>
          </cell>
        </row>
        <row r="285">
          <cell r="A285">
            <v>280</v>
          </cell>
          <cell r="C285">
            <v>1386208261</v>
          </cell>
          <cell r="D285">
            <v>872172156.25</v>
          </cell>
          <cell r="F285">
            <v>147746.59173492194</v>
          </cell>
          <cell r="N285">
            <v>0.73370000000000002</v>
          </cell>
        </row>
        <row r="286">
          <cell r="A286">
            <v>281</v>
          </cell>
          <cell r="C286">
            <v>1395377349</v>
          </cell>
          <cell r="D286">
            <v>890389333.25</v>
          </cell>
          <cell r="F286">
            <v>146098.3169057928</v>
          </cell>
          <cell r="N286">
            <v>0.73370000000000002</v>
          </cell>
        </row>
        <row r="287">
          <cell r="A287">
            <v>282</v>
          </cell>
          <cell r="C287">
            <v>1406352774</v>
          </cell>
          <cell r="D287">
            <v>886831655.25</v>
          </cell>
          <cell r="F287">
            <v>144850.11786131933</v>
          </cell>
          <cell r="N287">
            <v>0.73370000000000002</v>
          </cell>
        </row>
        <row r="288">
          <cell r="A288">
            <v>283</v>
          </cell>
          <cell r="C288">
            <v>1404629119</v>
          </cell>
          <cell r="D288">
            <v>865531212</v>
          </cell>
          <cell r="F288">
            <v>158458.89031907218</v>
          </cell>
          <cell r="N288">
            <v>0.73370000000000002</v>
          </cell>
        </row>
        <row r="289">
          <cell r="A289">
            <v>284</v>
          </cell>
          <cell r="C289">
            <v>1424501116</v>
          </cell>
          <cell r="D289">
            <v>866743685</v>
          </cell>
          <cell r="F289">
            <v>163226.83402030056</v>
          </cell>
          <cell r="N289">
            <v>0.73370000000000002</v>
          </cell>
        </row>
        <row r="290">
          <cell r="A290">
            <v>285</v>
          </cell>
          <cell r="C290">
            <v>1458424482</v>
          </cell>
          <cell r="D290">
            <v>882461937</v>
          </cell>
          <cell r="F290">
            <v>169666.07780999632</v>
          </cell>
          <cell r="N290">
            <v>0.73370000000000002</v>
          </cell>
        </row>
        <row r="291">
          <cell r="A291">
            <v>286</v>
          </cell>
          <cell r="C291">
            <v>1479046277</v>
          </cell>
          <cell r="D291">
            <v>891902326</v>
          </cell>
          <cell r="F291">
            <v>167612.21480898961</v>
          </cell>
          <cell r="N291">
            <v>0.73370000000000002</v>
          </cell>
        </row>
        <row r="292">
          <cell r="A292">
            <v>287</v>
          </cell>
          <cell r="C292">
            <v>1499737989</v>
          </cell>
          <cell r="D292">
            <v>892564532.5</v>
          </cell>
          <cell r="F292">
            <v>178182.94078503863</v>
          </cell>
          <cell r="N292">
            <v>0.73370000000000002</v>
          </cell>
        </row>
        <row r="293">
          <cell r="A293">
            <v>288</v>
          </cell>
          <cell r="C293">
            <v>1507166261</v>
          </cell>
          <cell r="D293">
            <v>933033239.5</v>
          </cell>
          <cell r="F293">
            <v>168846.39943089569</v>
          </cell>
          <cell r="N293">
            <v>0.73370000000000002</v>
          </cell>
        </row>
        <row r="294">
          <cell r="A294">
            <v>289</v>
          </cell>
          <cell r="C294">
            <v>1537594445</v>
          </cell>
          <cell r="D294">
            <v>955358172.5</v>
          </cell>
          <cell r="F294">
            <v>171507.14901021667</v>
          </cell>
          <cell r="N294">
            <v>0.73370000000000002</v>
          </cell>
        </row>
        <row r="295">
          <cell r="A295">
            <v>290</v>
          </cell>
          <cell r="C295">
            <v>1553654940</v>
          </cell>
          <cell r="D295">
            <v>964551392.5</v>
          </cell>
          <cell r="F295">
            <v>165337.07635049199</v>
          </cell>
          <cell r="N295">
            <v>0.73370000000000002</v>
          </cell>
        </row>
        <row r="296">
          <cell r="A296">
            <v>291</v>
          </cell>
          <cell r="C296">
            <v>1585806383</v>
          </cell>
          <cell r="D296">
            <v>975879776.5</v>
          </cell>
          <cell r="F296">
            <v>169681.6466061864</v>
          </cell>
          <cell r="N296">
            <v>0.75800000000000001</v>
          </cell>
        </row>
        <row r="297">
          <cell r="A297">
            <v>292</v>
          </cell>
          <cell r="C297">
            <v>1612842323</v>
          </cell>
          <cell r="D297">
            <v>1042630900.5</v>
          </cell>
          <cell r="F297">
            <v>151970.31280792275</v>
          </cell>
          <cell r="N297">
            <v>0.75800000000000001</v>
          </cell>
        </row>
        <row r="298">
          <cell r="A298">
            <v>293</v>
          </cell>
          <cell r="C298">
            <v>1646517042</v>
          </cell>
          <cell r="D298">
            <v>1064676453.5</v>
          </cell>
          <cell r="F298">
            <v>153561.36378540227</v>
          </cell>
          <cell r="N298">
            <v>0.75800000000000001</v>
          </cell>
        </row>
        <row r="299">
          <cell r="A299">
            <v>294</v>
          </cell>
          <cell r="C299">
            <v>1667832829</v>
          </cell>
          <cell r="D299">
            <v>1074942294.4300001</v>
          </cell>
          <cell r="F299">
            <v>157394.04197078143</v>
          </cell>
          <cell r="N299">
            <v>0.75800000000000001</v>
          </cell>
        </row>
        <row r="300">
          <cell r="A300">
            <v>295</v>
          </cell>
          <cell r="C300">
            <v>1715867711</v>
          </cell>
          <cell r="D300">
            <v>1078235676.6399999</v>
          </cell>
          <cell r="F300">
            <v>168883.12670585385</v>
          </cell>
          <cell r="N300">
            <v>0.75800000000000001</v>
          </cell>
        </row>
        <row r="301">
          <cell r="A301">
            <v>296</v>
          </cell>
          <cell r="C301">
            <v>1736278877</v>
          </cell>
          <cell r="D301">
            <v>1080439821.6399999</v>
          </cell>
          <cell r="F301">
            <v>173534.14214136181</v>
          </cell>
          <cell r="N301">
            <v>0.75800000000000001</v>
          </cell>
        </row>
        <row r="302">
          <cell r="A302">
            <v>297</v>
          </cell>
          <cell r="C302">
            <v>1742712991</v>
          </cell>
          <cell r="D302">
            <v>1125812330.6399999</v>
          </cell>
          <cell r="F302">
            <v>175787.77573814787</v>
          </cell>
          <cell r="N302">
            <v>0.75800000000000001</v>
          </cell>
        </row>
        <row r="303">
          <cell r="A303">
            <v>298</v>
          </cell>
          <cell r="C303">
            <v>1765538383</v>
          </cell>
          <cell r="D303">
            <v>1127511063.6399999</v>
          </cell>
          <cell r="F303">
            <v>184581.6500733495</v>
          </cell>
          <cell r="N303">
            <v>0.75800000000000001</v>
          </cell>
        </row>
        <row r="304">
          <cell r="A304">
            <v>299</v>
          </cell>
          <cell r="C304">
            <v>1795484317</v>
          </cell>
          <cell r="D304">
            <v>1126699605.6399999</v>
          </cell>
          <cell r="F304">
            <v>195553.39897217668</v>
          </cell>
          <cell r="N304">
            <v>0.75800000000000001</v>
          </cell>
        </row>
        <row r="305">
          <cell r="A305">
            <v>300</v>
          </cell>
          <cell r="C305">
            <v>1814907817</v>
          </cell>
          <cell r="D305">
            <v>1160194351.6500001</v>
          </cell>
          <cell r="F305">
            <v>191335.84573279109</v>
          </cell>
          <cell r="N305">
            <v>0.75800000000000001</v>
          </cell>
        </row>
        <row r="306">
          <cell r="A306">
            <v>301</v>
          </cell>
          <cell r="C306">
            <v>1564921330</v>
          </cell>
          <cell r="D306">
            <v>921241081.81999993</v>
          </cell>
          <cell r="F306">
            <v>184225.4118144665</v>
          </cell>
          <cell r="N306">
            <v>0.75800000000000001</v>
          </cell>
        </row>
        <row r="307">
          <cell r="A307">
            <v>302</v>
          </cell>
          <cell r="C307">
            <v>1578478854</v>
          </cell>
          <cell r="D307">
            <v>920053566.87</v>
          </cell>
          <cell r="F307">
            <v>183351.12701774423</v>
          </cell>
          <cell r="N307">
            <v>0.75800000000000001</v>
          </cell>
        </row>
        <row r="308">
          <cell r="A308">
            <v>303</v>
          </cell>
          <cell r="C308">
            <v>1602402731</v>
          </cell>
          <cell r="D308">
            <v>919521106.01999998</v>
          </cell>
          <cell r="F308">
            <v>190653.86378342778</v>
          </cell>
          <cell r="N308">
            <v>0.75800000000000001</v>
          </cell>
        </row>
        <row r="309">
          <cell r="A309">
            <v>304</v>
          </cell>
          <cell r="C309">
            <v>1497029766</v>
          </cell>
          <cell r="D309">
            <v>797872977.86000001</v>
          </cell>
          <cell r="F309">
            <v>197702.43160861463</v>
          </cell>
          <cell r="N309">
            <v>0.75800000000000001</v>
          </cell>
        </row>
        <row r="310">
          <cell r="A310">
            <v>305</v>
          </cell>
          <cell r="C310">
            <v>1583617253</v>
          </cell>
          <cell r="D310">
            <v>864622354.01999998</v>
          </cell>
          <cell r="F310">
            <v>205325.38774823491</v>
          </cell>
          <cell r="N310">
            <v>0.75800000000000001</v>
          </cell>
        </row>
        <row r="311">
          <cell r="A311">
            <v>306</v>
          </cell>
          <cell r="C311">
            <v>1597913964</v>
          </cell>
          <cell r="D311">
            <v>876239412.01999998</v>
          </cell>
          <cell r="F311">
            <v>205887.48926022189</v>
          </cell>
          <cell r="N311">
            <v>0.75800000000000001</v>
          </cell>
        </row>
        <row r="312">
          <cell r="A312">
            <v>307</v>
          </cell>
          <cell r="C312">
            <v>1594073258</v>
          </cell>
          <cell r="D312">
            <v>892765990.01999998</v>
          </cell>
          <cell r="F312">
            <v>203255.97257365836</v>
          </cell>
          <cell r="N312">
            <v>0.75800000000000001</v>
          </cell>
        </row>
        <row r="313">
          <cell r="A313">
            <v>308</v>
          </cell>
          <cell r="C313">
            <v>1605680115</v>
          </cell>
          <cell r="D313">
            <v>900799591.01999998</v>
          </cell>
          <cell r="F313">
            <v>204801.6731021773</v>
          </cell>
          <cell r="N313">
            <v>0.75800000000000001</v>
          </cell>
        </row>
        <row r="314">
          <cell r="A314">
            <v>309</v>
          </cell>
          <cell r="C314">
            <v>1635893684</v>
          </cell>
          <cell r="D314">
            <v>968626128.01999998</v>
          </cell>
          <cell r="F314">
            <v>190013.14765072704</v>
          </cell>
          <cell r="N314">
            <v>0.75800000000000001</v>
          </cell>
        </row>
        <row r="315">
          <cell r="A315">
            <v>310</v>
          </cell>
          <cell r="C315">
            <v>1653506195</v>
          </cell>
          <cell r="D315">
            <v>975501767.01999998</v>
          </cell>
          <cell r="F315">
            <v>194463.94653539106</v>
          </cell>
          <cell r="N315">
            <v>0.75800000000000001</v>
          </cell>
        </row>
        <row r="316">
          <cell r="A316">
            <v>311</v>
          </cell>
          <cell r="C316">
            <v>1608374783</v>
          </cell>
          <cell r="D316">
            <v>920985300.01999998</v>
          </cell>
          <cell r="F316">
            <v>200425.90157637445</v>
          </cell>
          <cell r="N316">
            <v>0.75800000000000001</v>
          </cell>
        </row>
        <row r="317">
          <cell r="A317">
            <v>312</v>
          </cell>
          <cell r="C317">
            <v>1627546648</v>
          </cell>
          <cell r="D317">
            <v>941833234.01999998</v>
          </cell>
          <cell r="F317">
            <v>196425.8790415081</v>
          </cell>
          <cell r="N317">
            <v>0.75219999999999998</v>
          </cell>
        </row>
        <row r="318">
          <cell r="A318">
            <v>313</v>
          </cell>
          <cell r="C318">
            <v>1645930911</v>
          </cell>
          <cell r="D318">
            <v>949943961.18000007</v>
          </cell>
          <cell r="F318">
            <v>196515.49834237463</v>
          </cell>
          <cell r="N318">
            <v>0.75219999999999998</v>
          </cell>
        </row>
        <row r="319">
          <cell r="A319">
            <v>314</v>
          </cell>
          <cell r="C319">
            <v>1657079294</v>
          </cell>
          <cell r="D319">
            <v>979683207.18000007</v>
          </cell>
          <cell r="F319">
            <v>193920.31313714659</v>
          </cell>
          <cell r="N319">
            <v>0.75219999999999998</v>
          </cell>
        </row>
        <row r="320">
          <cell r="A320">
            <v>315</v>
          </cell>
          <cell r="C320">
            <v>1669505845</v>
          </cell>
          <cell r="D320">
            <v>974455413.18000007</v>
          </cell>
          <cell r="F320">
            <v>199121.68095571906</v>
          </cell>
          <cell r="N320">
            <v>0.75219999999999998</v>
          </cell>
        </row>
        <row r="321">
          <cell r="A321">
            <v>316</v>
          </cell>
          <cell r="C321">
            <v>1660904679</v>
          </cell>
          <cell r="D321">
            <v>1020645462.03</v>
          </cell>
          <cell r="F321">
            <v>170982.39078907849</v>
          </cell>
          <cell r="N321">
            <v>0.75219999999999998</v>
          </cell>
        </row>
        <row r="322">
          <cell r="A322">
            <v>317</v>
          </cell>
          <cell r="C322">
            <v>1692715597</v>
          </cell>
          <cell r="D322">
            <v>1020645462.03</v>
          </cell>
          <cell r="F322">
            <v>181558.36446197217</v>
          </cell>
          <cell r="N322">
            <v>0.75219999999999998</v>
          </cell>
        </row>
        <row r="323">
          <cell r="A323">
            <v>318</v>
          </cell>
          <cell r="C323">
            <v>1709748332</v>
          </cell>
          <cell r="D323">
            <v>1011580286.03</v>
          </cell>
          <cell r="F323">
            <v>188485.6805230678</v>
          </cell>
          <cell r="N323">
            <v>0.75219999999999998</v>
          </cell>
        </row>
        <row r="324">
          <cell r="A324">
            <v>319</v>
          </cell>
          <cell r="C324">
            <v>1746282760</v>
          </cell>
          <cell r="D324">
            <v>1011542326.88</v>
          </cell>
          <cell r="F324">
            <v>199195.62593313007</v>
          </cell>
          <cell r="N324">
            <v>0.75219999999999998</v>
          </cell>
        </row>
        <row r="325">
          <cell r="A325">
            <v>320</v>
          </cell>
          <cell r="C325">
            <v>1771851551</v>
          </cell>
          <cell r="D325">
            <v>1032616176.88</v>
          </cell>
          <cell r="F325">
            <v>201065.11392244665</v>
          </cell>
          <cell r="N325">
            <v>0.75219999999999998</v>
          </cell>
        </row>
        <row r="326">
          <cell r="A326">
            <v>321</v>
          </cell>
          <cell r="C326">
            <v>1602461664</v>
          </cell>
          <cell r="D326">
            <v>875564130.88</v>
          </cell>
          <cell r="F326">
            <v>204528.51323513393</v>
          </cell>
          <cell r="N326">
            <v>0.75219999999999998</v>
          </cell>
        </row>
        <row r="327">
          <cell r="A327">
            <v>322</v>
          </cell>
          <cell r="C327">
            <v>1640240012</v>
          </cell>
          <cell r="D327">
            <v>875564130.88</v>
          </cell>
          <cell r="F327">
            <v>214571.77071226435</v>
          </cell>
          <cell r="N327">
            <v>0.75219999999999998</v>
          </cell>
        </row>
        <row r="328">
          <cell r="A328">
            <v>323</v>
          </cell>
          <cell r="C328">
            <v>1672143282</v>
          </cell>
          <cell r="D328">
            <v>904807130.88</v>
          </cell>
          <cell r="F328">
            <v>217745.65739747076</v>
          </cell>
          <cell r="N328">
            <v>0.75219999999999998</v>
          </cell>
        </row>
        <row r="329">
          <cell r="A329">
            <v>324</v>
          </cell>
          <cell r="C329">
            <v>1629906222</v>
          </cell>
          <cell r="D329">
            <v>869042011.18000007</v>
          </cell>
          <cell r="F329">
            <v>214032.71195038373</v>
          </cell>
          <cell r="N329">
            <v>0.75219999999999998</v>
          </cell>
        </row>
        <row r="330">
          <cell r="A330">
            <v>325</v>
          </cell>
          <cell r="C330">
            <v>1663133724</v>
          </cell>
          <cell r="D330">
            <v>912946141.23000002</v>
          </cell>
          <cell r="F330">
            <v>213015.50784999091</v>
          </cell>
          <cell r="N330">
            <v>0.75219999999999998</v>
          </cell>
        </row>
        <row r="331">
          <cell r="A331">
            <v>326</v>
          </cell>
          <cell r="C331">
            <v>1663245739</v>
          </cell>
          <cell r="D331">
            <v>912049141.23000002</v>
          </cell>
          <cell r="F331">
            <v>205816.94196438187</v>
          </cell>
          <cell r="N331">
            <v>0.75219999999999998</v>
          </cell>
        </row>
        <row r="332">
          <cell r="A332">
            <v>327</v>
          </cell>
          <cell r="C332">
            <v>1682567828</v>
          </cell>
          <cell r="D332">
            <v>913783926.91000009</v>
          </cell>
          <cell r="F332">
            <v>210930.6914489608</v>
          </cell>
          <cell r="N332">
            <v>0.75219999999999998</v>
          </cell>
        </row>
        <row r="333">
          <cell r="A333">
            <v>328</v>
          </cell>
          <cell r="C333">
            <v>1709502125</v>
          </cell>
          <cell r="D333">
            <v>929659176.91000009</v>
          </cell>
          <cell r="F333">
            <v>214653.35298624684</v>
          </cell>
          <cell r="N333">
            <v>0.75219999999999998</v>
          </cell>
        </row>
        <row r="334">
          <cell r="A334">
            <v>329</v>
          </cell>
          <cell r="C334">
            <v>1743900841</v>
          </cell>
          <cell r="D334">
            <v>973659176.91000009</v>
          </cell>
          <cell r="F334">
            <v>214085.07393894222</v>
          </cell>
          <cell r="N334">
            <v>0.75219999999999998</v>
          </cell>
        </row>
        <row r="335">
          <cell r="A335">
            <v>330</v>
          </cell>
          <cell r="C335">
            <v>1781581404</v>
          </cell>
          <cell r="D335">
            <v>998504608.91000009</v>
          </cell>
          <cell r="F335">
            <v>216024.73233098004</v>
          </cell>
          <cell r="N335">
            <v>0.75219999999999998</v>
          </cell>
        </row>
        <row r="336">
          <cell r="A336">
            <v>331</v>
          </cell>
          <cell r="B336">
            <v>41117</v>
          </cell>
          <cell r="C336">
            <v>1824075198</v>
          </cell>
          <cell r="D336">
            <v>1073253580.9100001</v>
          </cell>
          <cell r="F336">
            <v>217225.83140197751</v>
          </cell>
          <cell r="N336">
            <v>0.75219999999999998</v>
          </cell>
        </row>
        <row r="337">
          <cell r="A337">
            <v>332</v>
          </cell>
          <cell r="C337">
            <v>1840267200</v>
          </cell>
          <cell r="D337">
            <v>1106251183.4400001</v>
          </cell>
          <cell r="F337">
            <v>211778.78958776663</v>
          </cell>
          <cell r="N337">
            <v>0.75219999999999998</v>
          </cell>
        </row>
        <row r="338">
          <cell r="A338">
            <v>333</v>
          </cell>
          <cell r="C338">
            <v>1863211364</v>
          </cell>
          <cell r="D338">
            <v>1117959823.4400001</v>
          </cell>
          <cell r="F338">
            <v>210814.57538833906</v>
          </cell>
          <cell r="N338">
            <v>0.75360000000000005</v>
          </cell>
        </row>
        <row r="339">
          <cell r="A339">
            <v>334</v>
          </cell>
          <cell r="C339">
            <v>1891506890</v>
          </cell>
          <cell r="D339">
            <v>1124260763.4400001</v>
          </cell>
          <cell r="F339">
            <v>217159.54555658647</v>
          </cell>
          <cell r="N339">
            <v>0.75360000000000005</v>
          </cell>
        </row>
        <row r="340">
          <cell r="A340">
            <v>335</v>
          </cell>
          <cell r="C340">
            <v>1910260343</v>
          </cell>
          <cell r="D340">
            <v>1196573296.4400001</v>
          </cell>
          <cell r="F340">
            <v>202977.93354960394</v>
          </cell>
          <cell r="N340">
            <v>0.75360000000000005</v>
          </cell>
        </row>
        <row r="341">
          <cell r="A341">
            <v>336</v>
          </cell>
          <cell r="C341">
            <v>1911142209</v>
          </cell>
          <cell r="D341">
            <v>1199103530.4400001</v>
          </cell>
          <cell r="F341">
            <v>199510.37477871552</v>
          </cell>
          <cell r="N341">
            <v>0.75360000000000005</v>
          </cell>
        </row>
        <row r="342">
          <cell r="A342">
            <v>337</v>
          </cell>
          <cell r="C342">
            <v>1930688621</v>
          </cell>
          <cell r="D342">
            <v>1199103530.4400001</v>
          </cell>
          <cell r="F342">
            <v>206796.29257274707</v>
          </cell>
          <cell r="N342">
            <v>0.75360000000000005</v>
          </cell>
        </row>
        <row r="343">
          <cell r="A343">
            <v>338</v>
          </cell>
          <cell r="C343">
            <v>1947338990</v>
          </cell>
          <cell r="D343">
            <v>1197706866.8</v>
          </cell>
          <cell r="F343">
            <v>210154.25050707819</v>
          </cell>
          <cell r="N343">
            <v>0.75360000000000005</v>
          </cell>
        </row>
        <row r="344">
          <cell r="A344">
            <v>339</v>
          </cell>
          <cell r="C344">
            <v>1972981130</v>
          </cell>
          <cell r="D344">
            <v>1197606947.5599999</v>
          </cell>
          <cell r="F344">
            <v>217115.523498066</v>
          </cell>
          <cell r="N344">
            <v>0.75360000000000005</v>
          </cell>
        </row>
        <row r="345">
          <cell r="A345">
            <v>340</v>
          </cell>
          <cell r="C345">
            <v>1997052629</v>
          </cell>
          <cell r="D345">
            <v>1222607447.5599999</v>
          </cell>
          <cell r="F345">
            <v>216744.75148844204</v>
          </cell>
          <cell r="N345">
            <v>0.75360000000000005</v>
          </cell>
        </row>
        <row r="346">
          <cell r="A346">
            <v>341</v>
          </cell>
          <cell r="C346">
            <v>1996197282</v>
          </cell>
          <cell r="D346">
            <v>1224222402.5599999</v>
          </cell>
          <cell r="F346">
            <v>216672.46226848991</v>
          </cell>
          <cell r="N346">
            <v>0.75360000000000005</v>
          </cell>
        </row>
        <row r="347">
          <cell r="A347">
            <v>342</v>
          </cell>
          <cell r="C347">
            <v>2006543038</v>
          </cell>
          <cell r="D347">
            <v>1239192201.5599999</v>
          </cell>
          <cell r="F347">
            <v>213652.13035064738</v>
          </cell>
          <cell r="N347">
            <v>0.75360000000000005</v>
          </cell>
        </row>
        <row r="348">
          <cell r="A348">
            <v>343</v>
          </cell>
          <cell r="C348">
            <v>1910486537</v>
          </cell>
          <cell r="D348">
            <v>1135468415.5599999</v>
          </cell>
          <cell r="F348">
            <v>218410.17035398216</v>
          </cell>
          <cell r="N348">
            <v>0.75360000000000005</v>
          </cell>
        </row>
        <row r="349">
          <cell r="A349">
            <v>344</v>
          </cell>
          <cell r="C349">
            <v>1920521734</v>
          </cell>
          <cell r="D349">
            <v>1192319285.46</v>
          </cell>
          <cell r="F349">
            <v>204987.85716038616</v>
          </cell>
          <cell r="N349">
            <v>0.75360000000000005</v>
          </cell>
        </row>
        <row r="350">
          <cell r="A350">
            <v>345</v>
          </cell>
          <cell r="C350">
            <v>1941539214</v>
          </cell>
          <cell r="D350">
            <v>1255794539.46</v>
          </cell>
          <cell r="F350">
            <v>192505.07812306777</v>
          </cell>
          <cell r="N350">
            <v>0.75360000000000005</v>
          </cell>
        </row>
        <row r="351">
          <cell r="A351">
            <v>346</v>
          </cell>
          <cell r="C351">
            <v>1864368575</v>
          </cell>
          <cell r="D351">
            <v>1152692998.9000001</v>
          </cell>
          <cell r="F351">
            <v>208955.27082032184</v>
          </cell>
          <cell r="N351">
            <v>0.75360000000000005</v>
          </cell>
        </row>
        <row r="352">
          <cell r="A352">
            <v>347</v>
          </cell>
          <cell r="C352">
            <v>1884107307</v>
          </cell>
          <cell r="D352">
            <v>1151318023.9000001</v>
          </cell>
          <cell r="F352">
            <v>217279.6705140901</v>
          </cell>
          <cell r="N352">
            <v>0.75360000000000005</v>
          </cell>
        </row>
        <row r="353">
          <cell r="A353">
            <v>348</v>
          </cell>
          <cell r="C353">
            <v>1900981875</v>
          </cell>
          <cell r="D353">
            <v>1170609050.8</v>
          </cell>
          <cell r="F353">
            <v>217587.83060867549</v>
          </cell>
          <cell r="N353">
            <v>0.75360000000000005</v>
          </cell>
        </row>
        <row r="354">
          <cell r="A354">
            <v>349</v>
          </cell>
          <cell r="C354">
            <v>1917662942</v>
          </cell>
          <cell r="D354">
            <v>1174308462.8</v>
          </cell>
          <cell r="F354">
            <v>223107.51113354907</v>
          </cell>
          <cell r="N354">
            <v>0.75360000000000005</v>
          </cell>
        </row>
        <row r="355">
          <cell r="A355">
            <v>350</v>
          </cell>
          <cell r="C355">
            <v>1953689834</v>
          </cell>
          <cell r="D355">
            <v>1188007698.8</v>
          </cell>
          <cell r="F355">
            <v>228747.73915304054</v>
          </cell>
          <cell r="N355">
            <v>0.75360000000000005</v>
          </cell>
        </row>
        <row r="356">
          <cell r="A356">
            <v>351</v>
          </cell>
          <cell r="C356">
            <v>1945842502</v>
          </cell>
          <cell r="D356">
            <v>1226422889.7</v>
          </cell>
          <cell r="F356">
            <v>201560.80179659973</v>
          </cell>
          <cell r="N356">
            <v>0.75360000000000005</v>
          </cell>
        </row>
        <row r="357">
          <cell r="A357">
            <v>352</v>
          </cell>
          <cell r="C357">
            <v>1965384930</v>
          </cell>
          <cell r="D357">
            <v>1227893259.7</v>
          </cell>
          <cell r="F357">
            <v>207096.5641684155</v>
          </cell>
          <cell r="N357">
            <v>0.75360000000000005</v>
          </cell>
        </row>
        <row r="358">
          <cell r="A358">
            <v>353</v>
          </cell>
          <cell r="C358">
            <v>1978019978</v>
          </cell>
          <cell r="D358">
            <v>1247536038.96</v>
          </cell>
          <cell r="F358">
            <v>207548.85506330521</v>
          </cell>
          <cell r="N358">
            <v>0.75360000000000005</v>
          </cell>
        </row>
        <row r="359">
          <cell r="A359">
            <v>354</v>
          </cell>
          <cell r="C359">
            <v>2003113689</v>
          </cell>
          <cell r="D359">
            <v>1264641016.96</v>
          </cell>
          <cell r="F359">
            <v>209484.85561823231</v>
          </cell>
          <cell r="N359">
            <v>0.75360000000000005</v>
          </cell>
        </row>
        <row r="360">
          <cell r="A360">
            <v>355</v>
          </cell>
          <cell r="C360">
            <v>2020353303</v>
          </cell>
          <cell r="D360">
            <v>1290483494.96</v>
          </cell>
          <cell r="F360">
            <v>206667.2898590572</v>
          </cell>
          <cell r="N360">
            <v>0.75360000000000005</v>
          </cell>
        </row>
        <row r="361">
          <cell r="A361">
            <v>356</v>
          </cell>
          <cell r="C361">
            <v>2013317192</v>
          </cell>
          <cell r="D361">
            <v>1339365614.96</v>
          </cell>
          <cell r="F361">
            <v>161100.06448800425</v>
          </cell>
          <cell r="N361">
            <v>0.75360000000000005</v>
          </cell>
        </row>
        <row r="362">
          <cell r="A362">
            <v>357</v>
          </cell>
          <cell r="C362">
            <v>2035146335</v>
          </cell>
          <cell r="D362">
            <v>1357612299.96</v>
          </cell>
          <cell r="F362">
            <v>192083.39214242334</v>
          </cell>
          <cell r="N362">
            <v>0.74099999999999999</v>
          </cell>
        </row>
        <row r="363">
          <cell r="A363">
            <v>358</v>
          </cell>
          <cell r="C363">
            <v>2041533080</v>
          </cell>
          <cell r="D363">
            <v>1359052840.2</v>
          </cell>
          <cell r="F363">
            <v>190219.97872181379</v>
          </cell>
          <cell r="N363">
            <v>0.74099999999999999</v>
          </cell>
        </row>
        <row r="364">
          <cell r="A364">
            <v>359</v>
          </cell>
          <cell r="C364">
            <v>2075358616</v>
          </cell>
          <cell r="D364">
            <v>1359052840.2</v>
          </cell>
          <cell r="F364">
            <v>200323.94256035835</v>
          </cell>
          <cell r="N364">
            <v>0.74099999999999999</v>
          </cell>
        </row>
        <row r="365">
          <cell r="A365">
            <v>360</v>
          </cell>
          <cell r="C365">
            <v>2074792903</v>
          </cell>
          <cell r="D365">
            <v>1400243778.2</v>
          </cell>
          <cell r="F365">
            <v>187022.00718122223</v>
          </cell>
          <cell r="N365">
            <v>0.74099999999999999</v>
          </cell>
        </row>
        <row r="366">
          <cell r="A366">
            <v>361</v>
          </cell>
          <cell r="C366">
            <v>2094413685</v>
          </cell>
          <cell r="D366">
            <v>1403752948.2</v>
          </cell>
          <cell r="F366">
            <v>190824.18674575724</v>
          </cell>
          <cell r="N366">
            <v>0.74150000000000005</v>
          </cell>
        </row>
        <row r="367">
          <cell r="A367">
            <v>362</v>
          </cell>
          <cell r="C367">
            <v>2111244934</v>
          </cell>
          <cell r="D367">
            <v>1403184686.3199999</v>
          </cell>
          <cell r="F367">
            <v>195741.86068842857</v>
          </cell>
          <cell r="N367">
            <v>0.74150000000000005</v>
          </cell>
        </row>
        <row r="368">
          <cell r="A368">
            <v>363</v>
          </cell>
          <cell r="C368">
            <v>2137554024</v>
          </cell>
          <cell r="D368">
            <v>1434432343.3199999</v>
          </cell>
          <cell r="F368">
            <v>195663.35413687886</v>
          </cell>
          <cell r="N368">
            <v>0.74150000000000005</v>
          </cell>
        </row>
        <row r="369">
          <cell r="A369">
            <v>364</v>
          </cell>
          <cell r="C369">
            <v>2157174830</v>
          </cell>
          <cell r="D369">
            <v>1433911843.3199999</v>
          </cell>
          <cell r="F369">
            <v>202667.69479942575</v>
          </cell>
          <cell r="N369">
            <v>0.74150000000000005</v>
          </cell>
        </row>
        <row r="370">
          <cell r="A370">
            <v>365</v>
          </cell>
          <cell r="C370">
            <v>1960525804</v>
          </cell>
          <cell r="D370">
            <v>1248780522.3199999</v>
          </cell>
          <cell r="F370">
            <v>188647.90862806619</v>
          </cell>
          <cell r="N370">
            <v>0.74239999999999995</v>
          </cell>
        </row>
        <row r="371">
          <cell r="A371">
            <v>366</v>
          </cell>
          <cell r="C371">
            <v>1976687194</v>
          </cell>
          <cell r="D371">
            <v>1251631799.77</v>
          </cell>
          <cell r="F371">
            <v>191993.47613281771</v>
          </cell>
          <cell r="N371">
            <v>0.74239999999999995</v>
          </cell>
        </row>
        <row r="372">
          <cell r="A372">
            <v>367</v>
          </cell>
          <cell r="C372">
            <v>2001934135</v>
          </cell>
          <cell r="D372">
            <v>1251516651.98</v>
          </cell>
          <cell r="F372">
            <v>199501.5862177707</v>
          </cell>
          <cell r="N372">
            <v>0.74239999999999995</v>
          </cell>
        </row>
        <row r="373">
          <cell r="A373">
            <v>368</v>
          </cell>
          <cell r="C373">
            <v>1905822346</v>
          </cell>
          <cell r="D373">
            <v>1170611807.5</v>
          </cell>
          <cell r="F373">
            <v>196463.77714437761</v>
          </cell>
          <cell r="N373">
            <v>0.74239999999999995</v>
          </cell>
        </row>
        <row r="374">
          <cell r="A374">
            <v>369</v>
          </cell>
          <cell r="C374">
            <v>1933588816</v>
          </cell>
          <cell r="D374">
            <v>1184891602.29</v>
          </cell>
          <cell r="F374">
            <v>203226.26897992854</v>
          </cell>
          <cell r="N374">
            <v>0.74239999999999995</v>
          </cell>
        </row>
        <row r="375">
          <cell r="A375">
            <v>370</v>
          </cell>
          <cell r="C375">
            <v>1944275294</v>
          </cell>
          <cell r="D375">
            <v>1222689317.29</v>
          </cell>
          <cell r="F375">
            <v>203300.83604974585</v>
          </cell>
          <cell r="N375">
            <v>0.74209999999999998</v>
          </cell>
        </row>
        <row r="376">
          <cell r="A376">
            <v>371</v>
          </cell>
          <cell r="C376">
            <v>1979033131</v>
          </cell>
          <cell r="D376">
            <v>1228870711.4300001</v>
          </cell>
          <cell r="F376">
            <v>211865.77295623781</v>
          </cell>
          <cell r="N376">
            <v>0.74209999999999998</v>
          </cell>
        </row>
        <row r="377">
          <cell r="A377">
            <v>372</v>
          </cell>
          <cell r="C377">
            <v>2005415600</v>
          </cell>
          <cell r="D377">
            <v>1233545687.8199999</v>
          </cell>
          <cell r="F377">
            <v>218845.92959262952</v>
          </cell>
          <cell r="N377">
            <v>0.74209999999999998</v>
          </cell>
        </row>
        <row r="378">
          <cell r="A378">
            <v>373</v>
          </cell>
          <cell r="C378">
            <v>2041513037</v>
          </cell>
          <cell r="D378">
            <v>1282152415.52</v>
          </cell>
          <cell r="F378">
            <v>231641.55056326589</v>
          </cell>
          <cell r="N378">
            <v>0.74209999999999998</v>
          </cell>
        </row>
        <row r="379">
          <cell r="A379">
            <v>374</v>
          </cell>
          <cell r="C379">
            <v>2089530685</v>
          </cell>
          <cell r="D379">
            <v>1327950418.52</v>
          </cell>
          <cell r="F379">
            <v>229973.25560659848</v>
          </cell>
          <cell r="N379">
            <v>0.74209999999999998</v>
          </cell>
        </row>
        <row r="380">
          <cell r="A380">
            <v>375</v>
          </cell>
          <cell r="C380">
            <v>2108582704</v>
          </cell>
          <cell r="D380">
            <v>1350245080.5799999</v>
          </cell>
          <cell r="F380">
            <v>234412.10860463316</v>
          </cell>
          <cell r="N380">
            <v>0.74239999999999995</v>
          </cell>
        </row>
        <row r="381">
          <cell r="A381">
            <v>376</v>
          </cell>
          <cell r="C381">
            <v>2117776588</v>
          </cell>
          <cell r="D381">
            <v>1371421306.25</v>
          </cell>
          <cell r="F381">
            <v>235450.64617347065</v>
          </cell>
          <cell r="N381">
            <v>0.74239999999999995</v>
          </cell>
        </row>
        <row r="382">
          <cell r="A382">
            <v>377</v>
          </cell>
          <cell r="C382">
            <v>2132823346</v>
          </cell>
          <cell r="D382">
            <v>1419522401.25</v>
          </cell>
          <cell r="F382">
            <v>228384.9779143683</v>
          </cell>
          <cell r="N382">
            <v>0.74239999999999995</v>
          </cell>
        </row>
        <row r="383">
          <cell r="A383">
            <v>378</v>
          </cell>
          <cell r="C383">
            <v>2132200041</v>
          </cell>
          <cell r="D383">
            <v>1432904509.1700001</v>
          </cell>
          <cell r="F383">
            <v>212524.46509220349</v>
          </cell>
          <cell r="N383">
            <v>0.74239999999999995</v>
          </cell>
        </row>
        <row r="384">
          <cell r="A384">
            <v>379</v>
          </cell>
          <cell r="C384">
            <v>2132396942</v>
          </cell>
          <cell r="D384">
            <v>1461402373.1700001</v>
          </cell>
          <cell r="F384">
            <v>215115.97478189456</v>
          </cell>
          <cell r="N384">
            <v>0.74239999999999995</v>
          </cell>
        </row>
        <row r="385">
          <cell r="A385">
            <v>380</v>
          </cell>
          <cell r="C385">
            <v>2107041505</v>
          </cell>
          <cell r="D385">
            <v>1477161268.8800001</v>
          </cell>
          <cell r="F385">
            <v>205040.63376774991</v>
          </cell>
          <cell r="N385">
            <v>0.73850000000000005</v>
          </cell>
        </row>
        <row r="386">
          <cell r="A386">
            <v>381</v>
          </cell>
          <cell r="C386">
            <v>2107418614</v>
          </cell>
          <cell r="D386">
            <v>1474762746.71</v>
          </cell>
          <cell r="F386">
            <v>206972.86333165917</v>
          </cell>
          <cell r="N386">
            <v>0.73850000000000005</v>
          </cell>
        </row>
        <row r="387">
          <cell r="A387">
            <v>382</v>
          </cell>
          <cell r="C387">
            <v>2126549047</v>
          </cell>
          <cell r="D387">
            <v>1474026688.05</v>
          </cell>
          <cell r="F387">
            <v>214237.48949748857</v>
          </cell>
          <cell r="N387">
            <v>0.73850000000000005</v>
          </cell>
        </row>
        <row r="388">
          <cell r="A388">
            <v>383</v>
          </cell>
          <cell r="C388">
            <v>2128248237</v>
          </cell>
          <cell r="D388">
            <v>1487571465.05</v>
          </cell>
          <cell r="F388">
            <v>212362.81818861997</v>
          </cell>
          <cell r="N388">
            <v>0.73850000000000005</v>
          </cell>
        </row>
        <row r="389">
          <cell r="A389">
            <v>384</v>
          </cell>
          <cell r="C389">
            <v>1842647938</v>
          </cell>
          <cell r="D389">
            <v>1250702831.05</v>
          </cell>
          <cell r="F389">
            <v>189861.75347459823</v>
          </cell>
          <cell r="N389">
            <v>0.73850000000000005</v>
          </cell>
        </row>
        <row r="390">
          <cell r="A390">
            <v>385</v>
          </cell>
          <cell r="C390">
            <v>1830125500</v>
          </cell>
          <cell r="D390">
            <v>1233995172.71</v>
          </cell>
          <cell r="F390">
            <v>190361.75611975844</v>
          </cell>
          <cell r="N390">
            <v>0.73850000000000005</v>
          </cell>
        </row>
        <row r="391">
          <cell r="A391">
            <v>386</v>
          </cell>
          <cell r="C391">
            <v>1819830888</v>
          </cell>
          <cell r="D391">
            <v>1213995172.71</v>
          </cell>
          <cell r="F391">
            <v>192370.38473103254</v>
          </cell>
          <cell r="N391">
            <v>0.73850000000000005</v>
          </cell>
        </row>
        <row r="392">
          <cell r="A392">
            <v>387</v>
          </cell>
          <cell r="C392">
            <v>1714660694</v>
          </cell>
          <cell r="D392">
            <v>1150870593.71</v>
          </cell>
          <cell r="F392">
            <v>181186.58762944269</v>
          </cell>
          <cell r="N392">
            <v>0.73850000000000005</v>
          </cell>
        </row>
        <row r="393">
          <cell r="A393">
            <v>388</v>
          </cell>
          <cell r="C393">
            <v>1724109002</v>
          </cell>
          <cell r="D393">
            <v>1187443644.6300001</v>
          </cell>
          <cell r="F393">
            <v>173342.16080555139</v>
          </cell>
          <cell r="N393">
            <v>0.73850000000000005</v>
          </cell>
        </row>
        <row r="394">
          <cell r="A394">
            <v>389</v>
          </cell>
          <cell r="C394">
            <v>2006843362</v>
          </cell>
          <cell r="D394">
            <v>1247205994.6300001</v>
          </cell>
          <cell r="F394">
            <v>238546.02974765853</v>
          </cell>
          <cell r="N394">
            <v>0.73819999999999997</v>
          </cell>
        </row>
        <row r="395">
          <cell r="A395">
            <v>390</v>
          </cell>
          <cell r="C395">
            <v>2037613679</v>
          </cell>
          <cell r="D395">
            <v>1308317499.6300001</v>
          </cell>
          <cell r="F395">
            <v>239639.9903324804</v>
          </cell>
          <cell r="N395">
            <v>0.73819999999999997</v>
          </cell>
        </row>
        <row r="396">
          <cell r="A396">
            <v>391</v>
          </cell>
          <cell r="C396">
            <v>2061319317</v>
          </cell>
          <cell r="D396">
            <v>1308317499.6300001</v>
          </cell>
          <cell r="F396">
            <v>113415.11651505089</v>
          </cell>
          <cell r="N396">
            <v>0.73819999999999997</v>
          </cell>
        </row>
        <row r="397">
          <cell r="A397">
            <v>392</v>
          </cell>
          <cell r="C397">
            <v>2089514296</v>
          </cell>
          <cell r="D397">
            <v>1364317499.6300001</v>
          </cell>
          <cell r="F397">
            <v>229674.42736828534</v>
          </cell>
          <cell r="N397">
            <v>0.73819999999999997</v>
          </cell>
        </row>
        <row r="398">
          <cell r="A398">
            <v>393</v>
          </cell>
          <cell r="C398">
            <v>2111778708</v>
          </cell>
          <cell r="D398">
            <v>1402392231.6199999</v>
          </cell>
          <cell r="F398">
            <v>217376.26637824855</v>
          </cell>
          <cell r="N398">
            <v>0.73819999999999997</v>
          </cell>
        </row>
        <row r="399">
          <cell r="A399">
            <v>394</v>
          </cell>
          <cell r="C399">
            <v>2125887939</v>
          </cell>
          <cell r="D399">
            <v>1413415390.6199999</v>
          </cell>
          <cell r="F399">
            <v>210511.53739454428</v>
          </cell>
          <cell r="N399">
            <v>0.7379</v>
          </cell>
        </row>
        <row r="400">
          <cell r="A400">
            <v>395</v>
          </cell>
          <cell r="C400">
            <v>2121846182</v>
          </cell>
          <cell r="D400">
            <v>1458415390.6199999</v>
          </cell>
          <cell r="F400">
            <v>187723.24395963855</v>
          </cell>
          <cell r="N400">
            <v>0.7379</v>
          </cell>
        </row>
        <row r="401">
          <cell r="A401">
            <v>396</v>
          </cell>
          <cell r="C401">
            <v>2139623578</v>
          </cell>
          <cell r="D401">
            <v>1457807030.73</v>
          </cell>
          <cell r="F401">
            <v>196751.43553327379</v>
          </cell>
          <cell r="N401">
            <v>0.7379</v>
          </cell>
        </row>
        <row r="402">
          <cell r="A402">
            <v>397</v>
          </cell>
          <cell r="C402">
            <v>2161554944</v>
          </cell>
          <cell r="D402">
            <v>1527807030.73</v>
          </cell>
          <cell r="F402">
            <v>165372.19965306768</v>
          </cell>
          <cell r="N402">
            <v>0.7379</v>
          </cell>
        </row>
        <row r="403">
          <cell r="A403">
            <v>398</v>
          </cell>
          <cell r="C403">
            <v>2166118885</v>
          </cell>
          <cell r="D403">
            <v>1530843115.73</v>
          </cell>
          <cell r="F403">
            <v>166443.25046359314</v>
          </cell>
          <cell r="N403">
            <v>0.7379</v>
          </cell>
        </row>
        <row r="404">
          <cell r="A404">
            <v>399</v>
          </cell>
          <cell r="C404">
            <v>2192156550</v>
          </cell>
          <cell r="D404">
            <v>1524641793.73</v>
          </cell>
          <cell r="F404">
            <v>177571.83375884604</v>
          </cell>
          <cell r="N404">
            <v>0.746</v>
          </cell>
        </row>
        <row r="405">
          <cell r="A405">
            <v>400</v>
          </cell>
          <cell r="C405">
            <v>2211083739</v>
          </cell>
          <cell r="D405">
            <v>1566295059.6300001</v>
          </cell>
          <cell r="F405">
            <v>171759.11811972345</v>
          </cell>
          <cell r="N405">
            <v>0.746</v>
          </cell>
        </row>
        <row r="406">
          <cell r="A406">
            <v>401</v>
          </cell>
          <cell r="C406">
            <v>2230054393</v>
          </cell>
          <cell r="D406">
            <v>1568305091.5900002</v>
          </cell>
          <cell r="F406">
            <v>175031.01053396994</v>
          </cell>
          <cell r="N406">
            <v>0.746</v>
          </cell>
        </row>
        <row r="407">
          <cell r="A407">
            <v>402</v>
          </cell>
          <cell r="C407">
            <v>2247146822</v>
          </cell>
          <cell r="D407">
            <v>1601397682.5900002</v>
          </cell>
          <cell r="F407">
            <v>170916.05950438828</v>
          </cell>
          <cell r="N407">
            <v>0.746</v>
          </cell>
        </row>
        <row r="408">
          <cell r="A408">
            <v>403</v>
          </cell>
          <cell r="C408">
            <v>2234526547</v>
          </cell>
          <cell r="D408">
            <v>1597598253.5900002</v>
          </cell>
          <cell r="F408">
            <v>171079.38438569236</v>
          </cell>
          <cell r="N408">
            <v>0.749</v>
          </cell>
        </row>
        <row r="409">
          <cell r="A409">
            <v>404</v>
          </cell>
          <cell r="C409">
            <v>2274571587</v>
          </cell>
          <cell r="D409">
            <v>1601289784.5900002</v>
          </cell>
          <cell r="F409">
            <v>187579.60322668217</v>
          </cell>
          <cell r="N409">
            <v>0.749</v>
          </cell>
        </row>
        <row r="410">
          <cell r="A410">
            <v>405</v>
          </cell>
          <cell r="C410">
            <v>2274682079</v>
          </cell>
          <cell r="D410">
            <v>1592930034.52</v>
          </cell>
          <cell r="F410">
            <v>163546.1763511044</v>
          </cell>
          <cell r="N410">
            <v>0.749</v>
          </cell>
        </row>
        <row r="411">
          <cell r="A411">
            <v>406</v>
          </cell>
          <cell r="C411">
            <v>2063508707</v>
          </cell>
          <cell r="D411">
            <v>1374207482.52</v>
          </cell>
          <cell r="F411">
            <v>174208.82314427421</v>
          </cell>
          <cell r="N411">
            <v>0.749</v>
          </cell>
        </row>
        <row r="412">
          <cell r="A412">
            <v>407</v>
          </cell>
          <cell r="C412">
            <v>2054191803</v>
          </cell>
          <cell r="D412">
            <v>1406676834.95</v>
          </cell>
          <cell r="F412">
            <v>161807.41253548829</v>
          </cell>
          <cell r="N412">
            <v>0.75009999999999999</v>
          </cell>
        </row>
        <row r="413">
          <cell r="A413">
            <v>408</v>
          </cell>
          <cell r="C413">
            <v>2079089287</v>
          </cell>
          <cell r="D413">
            <v>1411717350.5699999</v>
          </cell>
          <cell r="F413">
            <v>180571.32213132779</v>
          </cell>
          <cell r="N413">
            <v>0.75009999999999999</v>
          </cell>
        </row>
        <row r="414">
          <cell r="A414">
            <v>409</v>
          </cell>
          <cell r="C414">
            <v>1944507346</v>
          </cell>
          <cell r="D414">
            <v>1252925447.52</v>
          </cell>
          <cell r="F414">
            <v>205938.30818456714</v>
          </cell>
          <cell r="N414">
            <v>0.75009999999999999</v>
          </cell>
        </row>
        <row r="415">
          <cell r="A415">
            <v>410</v>
          </cell>
          <cell r="C415">
            <v>1953291260</v>
          </cell>
          <cell r="D415">
            <v>1302777447.52</v>
          </cell>
          <cell r="F415">
            <v>178674.44317922753</v>
          </cell>
          <cell r="N415">
            <v>0.75009999999999999</v>
          </cell>
        </row>
        <row r="416">
          <cell r="A416">
            <v>411</v>
          </cell>
          <cell r="C416">
            <v>1934935922</v>
          </cell>
          <cell r="D416">
            <v>1302777447.52</v>
          </cell>
          <cell r="F416">
            <v>166973.86042288336</v>
          </cell>
          <cell r="N416">
            <v>0.75009999999999999</v>
          </cell>
        </row>
        <row r="417">
          <cell r="A417">
            <v>412</v>
          </cell>
          <cell r="C417">
            <v>1961520545</v>
          </cell>
          <cell r="D417">
            <v>1313231043.52</v>
          </cell>
          <cell r="F417">
            <v>176836.43922810099</v>
          </cell>
          <cell r="N417">
            <v>0.75009999999999999</v>
          </cell>
        </row>
        <row r="418">
          <cell r="A418">
            <v>413</v>
          </cell>
          <cell r="C418">
            <v>1979199484</v>
          </cell>
          <cell r="D418">
            <v>1364190877.52</v>
          </cell>
          <cell r="F418">
            <v>161974.530431263</v>
          </cell>
          <cell r="N418">
            <v>0.75009999999999999</v>
          </cell>
        </row>
        <row r="419">
          <cell r="A419">
            <v>414</v>
          </cell>
          <cell r="C419">
            <v>2009553147</v>
          </cell>
          <cell r="D419">
            <v>1364190877.52</v>
          </cell>
          <cell r="F419">
            <v>189247.02634623565</v>
          </cell>
          <cell r="N419">
            <v>0.75009999999999999</v>
          </cell>
        </row>
        <row r="420">
          <cell r="A420">
            <v>415</v>
          </cell>
          <cell r="C420">
            <v>2034726514</v>
          </cell>
          <cell r="D420">
            <v>1364190877.52</v>
          </cell>
          <cell r="F420">
            <v>198567.15770820618</v>
          </cell>
          <cell r="N420">
            <v>0.75009999999999999</v>
          </cell>
        </row>
        <row r="421">
          <cell r="A421">
            <v>416</v>
          </cell>
          <cell r="C421">
            <v>2036256603</v>
          </cell>
          <cell r="D421">
            <v>1376284555.52</v>
          </cell>
          <cell r="F421">
            <v>196038.27368185387</v>
          </cell>
          <cell r="N421">
            <v>0.75009999999999999</v>
          </cell>
        </row>
        <row r="422">
          <cell r="A422">
            <v>417</v>
          </cell>
          <cell r="C422">
            <v>2053471444</v>
          </cell>
          <cell r="D422">
            <v>1385090463.52</v>
          </cell>
          <cell r="F422">
            <v>187211.9605917818</v>
          </cell>
          <cell r="N422">
            <v>0.75009999999999999</v>
          </cell>
        </row>
        <row r="423">
          <cell r="A423">
            <v>418</v>
          </cell>
          <cell r="C423">
            <v>2074796298</v>
          </cell>
          <cell r="D423">
            <v>1431096645.52</v>
          </cell>
          <cell r="F423">
            <v>177432.64013624011</v>
          </cell>
          <cell r="N423">
            <v>0.75009999999999999</v>
          </cell>
        </row>
        <row r="424">
          <cell r="A424">
            <v>419</v>
          </cell>
          <cell r="C424">
            <v>2090056858</v>
          </cell>
          <cell r="D424">
            <v>1423347504.52</v>
          </cell>
          <cell r="F424">
            <v>186853.83521514555</v>
          </cell>
          <cell r="N424">
            <v>0.75009999999999999</v>
          </cell>
        </row>
        <row r="425">
          <cell r="A425">
            <v>420</v>
          </cell>
          <cell r="C425">
            <v>2105590463</v>
          </cell>
          <cell r="D425">
            <v>1421079932.21</v>
          </cell>
          <cell r="F425">
            <v>193713.03540315339</v>
          </cell>
          <cell r="N425">
            <v>0.75009999999999999</v>
          </cell>
        </row>
        <row r="426">
          <cell r="A426">
            <v>421</v>
          </cell>
          <cell r="C426">
            <v>2065743000</v>
          </cell>
          <cell r="D426">
            <v>1448185315.0900002</v>
          </cell>
          <cell r="F426">
            <v>164236.65706194923</v>
          </cell>
          <cell r="N426">
            <v>0.75549999999999995</v>
          </cell>
        </row>
        <row r="427">
          <cell r="A427">
            <v>422</v>
          </cell>
          <cell r="C427">
            <v>2065743000</v>
          </cell>
          <cell r="D427">
            <v>1426260372.6800001</v>
          </cell>
          <cell r="F427">
            <v>163176.52073246823</v>
          </cell>
          <cell r="N427">
            <v>0.75549999999999995</v>
          </cell>
        </row>
        <row r="428">
          <cell r="A428">
            <v>423</v>
          </cell>
          <cell r="C428">
            <v>2076206034</v>
          </cell>
          <cell r="D428">
            <v>1421493750.6800001</v>
          </cell>
          <cell r="F428">
            <v>168398.15999908926</v>
          </cell>
          <cell r="N428">
            <v>0.75549999999999995</v>
          </cell>
        </row>
        <row r="429">
          <cell r="A429">
            <v>424</v>
          </cell>
          <cell r="C429">
            <v>2098966007</v>
          </cell>
          <cell r="D429">
            <v>1466854374.5699999</v>
          </cell>
          <cell r="F429">
            <v>158765.53390161219</v>
          </cell>
          <cell r="N429">
            <v>0.75549999999999995</v>
          </cell>
        </row>
        <row r="430">
          <cell r="A430">
            <v>425</v>
          </cell>
          <cell r="C430">
            <v>1970517522</v>
          </cell>
          <cell r="D430">
            <v>1375014471.5699999</v>
          </cell>
          <cell r="F430">
            <v>146475.40667592309</v>
          </cell>
          <cell r="N430">
            <v>0.75549999999999995</v>
          </cell>
        </row>
        <row r="431">
          <cell r="A431">
            <v>426</v>
          </cell>
          <cell r="C431">
            <v>1970651971</v>
          </cell>
          <cell r="D431">
            <v>1398398114.5699999</v>
          </cell>
          <cell r="F431">
            <v>136033.82937156197</v>
          </cell>
          <cell r="N431">
            <v>0.76239999999999997</v>
          </cell>
        </row>
        <row r="432">
          <cell r="A432">
            <v>427</v>
          </cell>
          <cell r="C432">
            <v>1999435551</v>
          </cell>
          <cell r="D432">
            <v>1404443630.8699999</v>
          </cell>
          <cell r="F432">
            <v>141104.52858960273</v>
          </cell>
          <cell r="N432">
            <v>0.76239999999999997</v>
          </cell>
        </row>
        <row r="433">
          <cell r="A433">
            <v>428</v>
          </cell>
          <cell r="C433">
            <v>2022040991</v>
          </cell>
          <cell r="D433">
            <v>1443724414.6599998</v>
          </cell>
          <cell r="F433">
            <v>137145.87126274846</v>
          </cell>
          <cell r="N433">
            <v>0.76239999999999997</v>
          </cell>
        </row>
        <row r="434">
          <cell r="A434">
            <v>429</v>
          </cell>
          <cell r="C434">
            <v>1892234718</v>
          </cell>
          <cell r="D434">
            <v>1304373759.6599998</v>
          </cell>
          <cell r="F434">
            <v>158533.51151163573</v>
          </cell>
          <cell r="N434">
            <v>0.76239999999999997</v>
          </cell>
        </row>
        <row r="435">
          <cell r="A435">
            <v>430</v>
          </cell>
          <cell r="C435">
            <v>1900965995</v>
          </cell>
          <cell r="D435">
            <v>1349373759.6599998</v>
          </cell>
          <cell r="F435">
            <v>142344.58725548032</v>
          </cell>
          <cell r="N435">
            <v>0.76239999999999997</v>
          </cell>
        </row>
        <row r="436">
          <cell r="A436">
            <v>431</v>
          </cell>
          <cell r="C436">
            <v>1896571102</v>
          </cell>
          <cell r="D436">
            <v>1352204413.6599998</v>
          </cell>
          <cell r="F436">
            <v>140884.73256015076</v>
          </cell>
          <cell r="N436">
            <v>0.76349999999999996</v>
          </cell>
        </row>
        <row r="437">
          <cell r="A437">
            <v>432</v>
          </cell>
          <cell r="C437">
            <v>1892422618</v>
          </cell>
          <cell r="D437">
            <v>1351846413.6599998</v>
          </cell>
          <cell r="F437">
            <v>139523.11572423807</v>
          </cell>
          <cell r="N437">
            <v>0.76349999999999996</v>
          </cell>
        </row>
        <row r="438">
          <cell r="A438">
            <v>433</v>
          </cell>
          <cell r="C438">
            <v>1898571769</v>
          </cell>
          <cell r="D438">
            <v>1351827676.6599998</v>
          </cell>
          <cell r="F438">
            <v>142408.90542038163</v>
          </cell>
          <cell r="N438">
            <v>0.76349999999999996</v>
          </cell>
        </row>
        <row r="439">
          <cell r="A439">
            <v>434</v>
          </cell>
          <cell r="C439">
            <v>1908346749</v>
          </cell>
          <cell r="D439">
            <v>1351827676.6599998</v>
          </cell>
          <cell r="F439">
            <v>146747.72538119846</v>
          </cell>
          <cell r="N439">
            <v>0.76349999999999996</v>
          </cell>
        </row>
        <row r="440">
          <cell r="A440">
            <v>435</v>
          </cell>
          <cell r="C440">
            <v>1910656279</v>
          </cell>
          <cell r="D440">
            <v>1386391784.6599998</v>
          </cell>
          <cell r="F440">
            <v>134840.63483407418</v>
          </cell>
          <cell r="N440">
            <v>0.76190000000000002</v>
          </cell>
        </row>
        <row r="441">
          <cell r="A441">
            <v>436</v>
          </cell>
          <cell r="C441">
            <v>1915458980</v>
          </cell>
          <cell r="D441">
            <v>1386391784.6599998</v>
          </cell>
          <cell r="F441">
            <v>127246.61804083645</v>
          </cell>
          <cell r="N441">
            <v>0.76190000000000002</v>
          </cell>
        </row>
        <row r="442">
          <cell r="A442">
            <v>437</v>
          </cell>
          <cell r="C442">
            <v>1935674633</v>
          </cell>
          <cell r="D442">
            <v>1413842968.6599998</v>
          </cell>
          <cell r="F442">
            <v>123901.00527927447</v>
          </cell>
          <cell r="N442">
            <v>0.76190000000000002</v>
          </cell>
        </row>
        <row r="443">
          <cell r="A443">
            <v>438</v>
          </cell>
          <cell r="C443">
            <v>1970298342</v>
          </cell>
          <cell r="D443">
            <v>1463536047.6599998</v>
          </cell>
          <cell r="F443">
            <v>114828.67532902068</v>
          </cell>
          <cell r="N443">
            <v>0.76190000000000002</v>
          </cell>
        </row>
        <row r="444">
          <cell r="A444">
            <v>439</v>
          </cell>
          <cell r="C444">
            <v>1965499643</v>
          </cell>
          <cell r="D444">
            <v>1514607481.47</v>
          </cell>
          <cell r="F444">
            <v>88841.65858254749</v>
          </cell>
          <cell r="N444">
            <v>0.76780000000000004</v>
          </cell>
        </row>
        <row r="445">
          <cell r="A445">
            <v>440</v>
          </cell>
          <cell r="C445">
            <v>1993230855</v>
          </cell>
          <cell r="D445">
            <v>1514607481.47</v>
          </cell>
          <cell r="F445">
            <v>105566.86329355731</v>
          </cell>
          <cell r="N445">
            <v>0.76780000000000004</v>
          </cell>
        </row>
        <row r="446">
          <cell r="A446">
            <v>441</v>
          </cell>
          <cell r="C446">
            <v>2000002545</v>
          </cell>
          <cell r="D446">
            <v>1495654342.55</v>
          </cell>
          <cell r="F446">
            <v>112178.11414480649</v>
          </cell>
          <cell r="N446">
            <v>0.76780000000000004</v>
          </cell>
        </row>
        <row r="447">
          <cell r="A447">
            <v>442</v>
          </cell>
          <cell r="C447">
            <v>1889632974</v>
          </cell>
          <cell r="D447">
            <v>1382494868.22</v>
          </cell>
          <cell r="F447">
            <v>114057.22431023681</v>
          </cell>
          <cell r="N447">
            <v>0.76780000000000004</v>
          </cell>
        </row>
        <row r="448">
          <cell r="A448">
            <v>443</v>
          </cell>
          <cell r="C448">
            <v>1904807814</v>
          </cell>
          <cell r="D448">
            <v>1386594477.0799999</v>
          </cell>
          <cell r="F448">
            <v>118376.31555016</v>
          </cell>
          <cell r="N448">
            <v>0.76780000000000004</v>
          </cell>
        </row>
        <row r="449">
          <cell r="A449">
            <v>444</v>
          </cell>
          <cell r="C449">
            <v>1907673298</v>
          </cell>
          <cell r="D449">
            <v>1436594477.0799999</v>
          </cell>
          <cell r="F449">
            <v>157143.54202546182</v>
          </cell>
          <cell r="N449">
            <v>0.76980000000000004</v>
          </cell>
        </row>
        <row r="450">
          <cell r="A450">
            <v>445</v>
          </cell>
          <cell r="C450">
            <v>1884327235</v>
          </cell>
          <cell r="D450">
            <v>1398998410.5799999</v>
          </cell>
          <cell r="F450">
            <v>152698.70432122386</v>
          </cell>
          <cell r="N450">
            <v>0.76980000000000004</v>
          </cell>
        </row>
        <row r="451">
          <cell r="A451">
            <v>446</v>
          </cell>
          <cell r="C451">
            <v>1852715340</v>
          </cell>
          <cell r="D451">
            <v>1371970451.9200001</v>
          </cell>
          <cell r="F451">
            <v>152513.1585085415</v>
          </cell>
          <cell r="N451">
            <v>0.76980000000000004</v>
          </cell>
        </row>
        <row r="452">
          <cell r="A452">
            <v>447</v>
          </cell>
          <cell r="C452">
            <v>1870023151</v>
          </cell>
          <cell r="D452">
            <v>1397502503.1500001</v>
          </cell>
          <cell r="F452">
            <v>147905.42376356234</v>
          </cell>
          <cell r="N452">
            <v>0.76980000000000004</v>
          </cell>
        </row>
        <row r="453">
          <cell r="A453">
            <v>448</v>
          </cell>
          <cell r="C453">
            <v>1890276775</v>
          </cell>
          <cell r="D453">
            <v>1439898327.1600001</v>
          </cell>
          <cell r="F453">
            <v>137499.23415621507</v>
          </cell>
          <cell r="N453">
            <v>0.76980000000000004</v>
          </cell>
        </row>
        <row r="454">
          <cell r="A454">
            <v>449</v>
          </cell>
          <cell r="C454">
            <v>1848292926</v>
          </cell>
          <cell r="D454">
            <v>1398547557.45</v>
          </cell>
          <cell r="F454">
            <v>143571.39037054239</v>
          </cell>
          <cell r="N454">
            <v>0.77029999999999998</v>
          </cell>
        </row>
        <row r="455">
          <cell r="A455">
            <v>450</v>
          </cell>
          <cell r="C455">
            <v>1871573371</v>
          </cell>
          <cell r="D455">
            <v>1398326100.45</v>
          </cell>
          <cell r="F455">
            <v>161636.59421880406</v>
          </cell>
          <cell r="N455">
            <v>0.77029999999999998</v>
          </cell>
        </row>
        <row r="456">
          <cell r="A456">
            <v>451</v>
          </cell>
          <cell r="C456">
            <v>1893549112</v>
          </cell>
          <cell r="D456">
            <v>1407557615.9000001</v>
          </cell>
          <cell r="F456">
            <v>166212.6778178215</v>
          </cell>
          <cell r="N456">
            <v>0.77029999999999998</v>
          </cell>
        </row>
        <row r="457">
          <cell r="A457">
            <v>452</v>
          </cell>
          <cell r="C457">
            <v>1853415411</v>
          </cell>
          <cell r="D457">
            <v>1382081772.9000001</v>
          </cell>
          <cell r="F457">
            <v>157910.22921171208</v>
          </cell>
          <cell r="N457">
            <v>0.77029999999999998</v>
          </cell>
        </row>
        <row r="458">
          <cell r="A458">
            <v>453</v>
          </cell>
          <cell r="C458">
            <v>1869472680</v>
          </cell>
          <cell r="D458">
            <v>1412736386.9000001</v>
          </cell>
          <cell r="F458">
            <v>152870.09962896904</v>
          </cell>
          <cell r="N458">
            <v>0.77769999999999995</v>
          </cell>
        </row>
        <row r="459">
          <cell r="A459">
            <v>454</v>
          </cell>
          <cell r="C459">
            <v>1902417679</v>
          </cell>
          <cell r="D459">
            <v>1446455354.9000001</v>
          </cell>
          <cell r="F459">
            <v>171453.89177156182</v>
          </cell>
          <cell r="N459">
            <v>0.77769999999999995</v>
          </cell>
        </row>
        <row r="460">
          <cell r="A460">
            <v>455</v>
          </cell>
          <cell r="C460">
            <v>1930298671</v>
          </cell>
          <cell r="D460">
            <v>1462239609.9000001</v>
          </cell>
          <cell r="F460">
            <v>177501.89108442698</v>
          </cell>
          <cell r="N460">
            <v>0.77769999999999995</v>
          </cell>
        </row>
        <row r="461">
          <cell r="A461">
            <v>456</v>
          </cell>
          <cell r="C461">
            <v>1944122944</v>
          </cell>
          <cell r="D461">
            <v>1484290478.9000001</v>
          </cell>
          <cell r="F461">
            <v>272397.73133831378</v>
          </cell>
          <cell r="N461">
            <v>0.77769999999999995</v>
          </cell>
        </row>
        <row r="462">
          <cell r="A462">
            <v>457</v>
          </cell>
          <cell r="C462">
            <v>1954555947</v>
          </cell>
          <cell r="D462">
            <v>1513485554.3900001</v>
          </cell>
          <cell r="F462">
            <v>204078.48679984934</v>
          </cell>
          <cell r="N462">
            <v>0.77769999999999995</v>
          </cell>
        </row>
        <row r="463">
          <cell r="A463">
            <v>458</v>
          </cell>
          <cell r="C463">
            <v>1956131118</v>
          </cell>
          <cell r="D463">
            <v>1548995855.3700001</v>
          </cell>
          <cell r="F463">
            <v>177878.79055010181</v>
          </cell>
          <cell r="N463">
            <v>0.77349999999999997</v>
          </cell>
        </row>
        <row r="464">
          <cell r="A464">
            <v>459</v>
          </cell>
          <cell r="C464">
            <v>1961061872</v>
          </cell>
          <cell r="D464">
            <v>1543474311.9100001</v>
          </cell>
          <cell r="F464">
            <v>185356.31803497375</v>
          </cell>
          <cell r="N464">
            <v>0.77349999999999997</v>
          </cell>
        </row>
        <row r="465">
          <cell r="A465">
            <v>460</v>
          </cell>
          <cell r="C465">
            <v>1981411918</v>
          </cell>
          <cell r="D465">
            <v>1555983923.3700001</v>
          </cell>
          <cell r="F465">
            <v>185569.96434328158</v>
          </cell>
          <cell r="N465">
            <v>0.77349999999999997</v>
          </cell>
        </row>
        <row r="466">
          <cell r="A466">
            <v>461</v>
          </cell>
          <cell r="C466">
            <v>1996790138</v>
          </cell>
          <cell r="D466">
            <v>1595749923.3700001</v>
          </cell>
          <cell r="F466">
            <v>181322.29365060851</v>
          </cell>
          <cell r="N466">
            <v>0.77349999999999997</v>
          </cell>
        </row>
        <row r="467">
          <cell r="A467">
            <v>462</v>
          </cell>
          <cell r="C467">
            <v>2012204209</v>
          </cell>
          <cell r="D467">
            <v>1629162219.3700001</v>
          </cell>
          <cell r="F467">
            <v>172109.06806909794</v>
          </cell>
          <cell r="N467">
            <v>0.77349999999999997</v>
          </cell>
        </row>
        <row r="468">
          <cell r="A468">
            <v>463</v>
          </cell>
          <cell r="C468">
            <v>1983882731</v>
          </cell>
          <cell r="D468">
            <v>1603179117.3700001</v>
          </cell>
          <cell r="F468">
            <v>170185.640247695</v>
          </cell>
          <cell r="N468">
            <v>0.77280000000000004</v>
          </cell>
        </row>
        <row r="469">
          <cell r="A469">
            <v>464</v>
          </cell>
          <cell r="C469">
            <v>2003793759</v>
          </cell>
          <cell r="D469">
            <v>1613958177.3700001</v>
          </cell>
          <cell r="F469">
            <v>187026.05767404704</v>
          </cell>
          <cell r="N469">
            <v>0.77280000000000004</v>
          </cell>
        </row>
        <row r="470">
          <cell r="A470">
            <v>465</v>
          </cell>
          <cell r="C470">
            <v>2019047977</v>
          </cell>
          <cell r="D470">
            <v>1624405818.5</v>
          </cell>
          <cell r="F470">
            <v>184149.91635789</v>
          </cell>
          <cell r="N470">
            <v>0.77280000000000004</v>
          </cell>
        </row>
        <row r="471">
          <cell r="A471">
            <v>466</v>
          </cell>
          <cell r="C471">
            <v>1750570124</v>
          </cell>
          <cell r="D471">
            <v>1382166634.03</v>
          </cell>
          <cell r="F471">
            <v>177495.92056821598</v>
          </cell>
          <cell r="N471">
            <v>0.77280000000000004</v>
          </cell>
        </row>
        <row r="472">
          <cell r="A472">
            <v>467</v>
          </cell>
          <cell r="C472">
            <v>1761370345</v>
          </cell>
          <cell r="D472">
            <v>1380820671.0900002</v>
          </cell>
          <cell r="F472">
            <v>162021.92163536823</v>
          </cell>
          <cell r="N472">
            <v>0.77280000000000004</v>
          </cell>
        </row>
        <row r="473">
          <cell r="A473">
            <v>468</v>
          </cell>
          <cell r="C473">
            <v>1681170900</v>
          </cell>
          <cell r="D473">
            <v>1268618239.9100001</v>
          </cell>
          <cell r="F473">
            <v>175572.99363243391</v>
          </cell>
          <cell r="N473">
            <v>0.77390000000000003</v>
          </cell>
        </row>
        <row r="474">
          <cell r="A474">
            <v>469</v>
          </cell>
          <cell r="C474">
            <v>1611591796</v>
          </cell>
          <cell r="D474">
            <v>1233450471.96</v>
          </cell>
          <cell r="F474">
            <v>162668.03038934365</v>
          </cell>
          <cell r="N474">
            <v>0.77390000000000003</v>
          </cell>
        </row>
        <row r="475">
          <cell r="A475">
            <v>470</v>
          </cell>
          <cell r="C475">
            <v>1520843552</v>
          </cell>
          <cell r="D475">
            <v>1151627329.96</v>
          </cell>
          <cell r="F475">
            <v>157596.60566084139</v>
          </cell>
          <cell r="N475">
            <v>0.77390000000000003</v>
          </cell>
        </row>
        <row r="476">
          <cell r="A476">
            <v>471</v>
          </cell>
          <cell r="C476">
            <v>1533274266</v>
          </cell>
          <cell r="D476">
            <v>1171986374.8299999</v>
          </cell>
          <cell r="F476">
            <v>152907.13613187094</v>
          </cell>
          <cell r="N476">
            <v>0.77390000000000003</v>
          </cell>
        </row>
        <row r="477">
          <cell r="A477">
            <v>472</v>
          </cell>
          <cell r="C477">
            <v>1541375394</v>
          </cell>
          <cell r="D477">
            <v>1189249955.8299999</v>
          </cell>
          <cell r="F477">
            <v>153835.77407964101</v>
          </cell>
          <cell r="N477">
            <v>0.77439999999999998</v>
          </cell>
        </row>
        <row r="478">
          <cell r="A478">
            <v>473</v>
          </cell>
          <cell r="C478">
            <v>1554363626</v>
          </cell>
          <cell r="D478">
            <v>1193978061.8299999</v>
          </cell>
          <cell r="F478">
            <v>158065.57027857177</v>
          </cell>
          <cell r="N478">
            <v>0.77439999999999998</v>
          </cell>
        </row>
        <row r="479">
          <cell r="A479">
            <v>474</v>
          </cell>
          <cell r="C479">
            <v>1569825670</v>
          </cell>
          <cell r="D479">
            <v>1201542261.8299999</v>
          </cell>
          <cell r="F479">
            <v>167771.58828926578</v>
          </cell>
          <cell r="N479">
            <v>0.77439999999999998</v>
          </cell>
        </row>
        <row r="480">
          <cell r="A480">
            <v>475</v>
          </cell>
          <cell r="C480">
            <v>1602891279</v>
          </cell>
          <cell r="D480">
            <v>1244651473.52</v>
          </cell>
          <cell r="F480">
            <v>162746.31974029238</v>
          </cell>
          <cell r="N480">
            <v>0.77439999999999998</v>
          </cell>
        </row>
        <row r="481">
          <cell r="A481">
            <v>476</v>
          </cell>
          <cell r="C481">
            <v>1622268918</v>
          </cell>
          <cell r="D481">
            <v>1250515152.52</v>
          </cell>
          <cell r="F481">
            <v>170293.01856745387</v>
          </cell>
          <cell r="N481">
            <v>0.77439999999999998</v>
          </cell>
        </row>
        <row r="482">
          <cell r="A482">
            <v>477</v>
          </cell>
          <cell r="C482">
            <v>1625964901</v>
          </cell>
          <cell r="D482">
            <v>1272850990.71</v>
          </cell>
          <cell r="F482">
            <v>124500.03984800589</v>
          </cell>
          <cell r="N482">
            <v>0.77649999999999997</v>
          </cell>
        </row>
        <row r="483">
          <cell r="A483">
            <v>478</v>
          </cell>
          <cell r="C483">
            <v>1641384416</v>
          </cell>
          <cell r="D483">
            <v>1294860307.71</v>
          </cell>
          <cell r="F483">
            <v>123483.09345438752</v>
          </cell>
          <cell r="N483">
            <v>0.77649999999999997</v>
          </cell>
        </row>
        <row r="484">
          <cell r="A484">
            <v>479</v>
          </cell>
          <cell r="C484">
            <v>1664733354</v>
          </cell>
          <cell r="D484">
            <v>1339780404.71</v>
          </cell>
          <cell r="F484">
            <v>108998.06480151525</v>
          </cell>
          <cell r="N484">
            <v>0.77649999999999997</v>
          </cell>
        </row>
        <row r="485">
          <cell r="A485">
            <v>480</v>
          </cell>
          <cell r="C485">
            <v>1662064344</v>
          </cell>
          <cell r="D485">
            <v>1313369307.71</v>
          </cell>
          <cell r="F485">
            <v>143333.81903597634</v>
          </cell>
          <cell r="N485">
            <v>0.77649999999999997</v>
          </cell>
        </row>
        <row r="486">
          <cell r="A486">
            <v>481</v>
          </cell>
          <cell r="C486">
            <v>1685239434</v>
          </cell>
          <cell r="D486">
            <v>1350813032.71</v>
          </cell>
          <cell r="F486">
            <v>137203.38836675984</v>
          </cell>
          <cell r="N486">
            <v>0.77649999999999997</v>
          </cell>
        </row>
        <row r="487">
          <cell r="A487">
            <v>482</v>
          </cell>
          <cell r="C487">
            <v>1689098340</v>
          </cell>
          <cell r="D487">
            <v>1412592399.71</v>
          </cell>
          <cell r="F487">
            <v>113147.69130345149</v>
          </cell>
          <cell r="N487">
            <v>0.78849999999999998</v>
          </cell>
        </row>
        <row r="488">
          <cell r="A488">
            <v>483</v>
          </cell>
          <cell r="C488">
            <v>1706225753</v>
          </cell>
          <cell r="D488">
            <v>1413074605.71</v>
          </cell>
          <cell r="F488">
            <v>122421.55718951483</v>
          </cell>
          <cell r="N488">
            <v>0.78849999999999998</v>
          </cell>
        </row>
        <row r="489">
          <cell r="A489">
            <v>484</v>
          </cell>
          <cell r="C489">
            <v>1705599421</v>
          </cell>
          <cell r="D489">
            <v>1400271211.8800001</v>
          </cell>
          <cell r="F489">
            <v>129670.43708369799</v>
          </cell>
          <cell r="N489">
            <v>0.78849999999999998</v>
          </cell>
        </row>
        <row r="490">
          <cell r="A490">
            <v>485</v>
          </cell>
          <cell r="C490">
            <v>1473104399</v>
          </cell>
          <cell r="D490">
            <v>1174370126.01</v>
          </cell>
          <cell r="F490">
            <v>124552.61536724499</v>
          </cell>
          <cell r="N490">
            <v>0.78849999999999998</v>
          </cell>
        </row>
        <row r="491">
          <cell r="A491">
            <v>486</v>
          </cell>
          <cell r="C491">
            <v>1489753986</v>
          </cell>
          <cell r="D491">
            <v>1167555105.01</v>
          </cell>
          <cell r="F491">
            <v>134510.98646670979</v>
          </cell>
          <cell r="N491">
            <v>0.78849999999999998</v>
          </cell>
        </row>
        <row r="492">
          <cell r="A492">
            <v>487</v>
          </cell>
          <cell r="C492">
            <v>1423632074</v>
          </cell>
          <cell r="D492">
            <v>1112381793.8400002</v>
          </cell>
          <cell r="F492">
            <v>135778.22737588809</v>
          </cell>
          <cell r="N492">
            <v>0.78849999999999998</v>
          </cell>
        </row>
        <row r="493">
          <cell r="A493">
            <v>488</v>
          </cell>
          <cell r="C493">
            <v>1410410229</v>
          </cell>
          <cell r="D493">
            <v>1083448405.8400002</v>
          </cell>
          <cell r="F493">
            <v>136835.0212219262</v>
          </cell>
          <cell r="N493">
            <v>0.78849999999999998</v>
          </cell>
        </row>
        <row r="494">
          <cell r="A494">
            <v>489</v>
          </cell>
          <cell r="C494">
            <v>1426486485</v>
          </cell>
          <cell r="D494">
            <v>1084963349.8400002</v>
          </cell>
          <cell r="F494">
            <v>144945.08406234509</v>
          </cell>
          <cell r="N494">
            <v>0.78849999999999998</v>
          </cell>
        </row>
        <row r="495">
          <cell r="A495">
            <v>490</v>
          </cell>
          <cell r="C495">
            <v>1381287037</v>
          </cell>
          <cell r="D495">
            <v>1074191579.3699999</v>
          </cell>
          <cell r="F495">
            <v>127502.37556131744</v>
          </cell>
          <cell r="N495">
            <v>0.78849999999999998</v>
          </cell>
        </row>
        <row r="496">
          <cell r="A496">
            <v>491</v>
          </cell>
          <cell r="C496">
            <v>1359750009</v>
          </cell>
          <cell r="D496">
            <v>1037484964.37</v>
          </cell>
          <cell r="F496">
            <v>136475.65846698801</v>
          </cell>
          <cell r="N496">
            <v>0.78849999999999998</v>
          </cell>
        </row>
        <row r="497">
          <cell r="A497">
            <v>492</v>
          </cell>
          <cell r="C497">
            <v>1372041602</v>
          </cell>
          <cell r="D497">
            <v>1057082479.37</v>
          </cell>
          <cell r="F497">
            <v>135773.92068586961</v>
          </cell>
          <cell r="N497">
            <v>0.78249999999999997</v>
          </cell>
        </row>
        <row r="498">
          <cell r="A498">
            <v>493</v>
          </cell>
          <cell r="C498">
            <v>1380766376</v>
          </cell>
          <cell r="D498">
            <v>1085964830.02</v>
          </cell>
          <cell r="F498">
            <v>122041.1045996499</v>
          </cell>
          <cell r="N498">
            <v>0.78249999999999997</v>
          </cell>
        </row>
        <row r="499">
          <cell r="A499">
            <v>494</v>
          </cell>
          <cell r="C499">
            <v>1396200155</v>
          </cell>
          <cell r="D499">
            <v>1103442645.3699999</v>
          </cell>
          <cell r="F499">
            <v>117546.67579015787</v>
          </cell>
          <cell r="N499">
            <v>0.78249999999999997</v>
          </cell>
        </row>
        <row r="500">
          <cell r="A500">
            <v>495</v>
          </cell>
          <cell r="C500">
            <v>1414309613</v>
          </cell>
          <cell r="D500">
            <v>1103442645.3699999</v>
          </cell>
          <cell r="F500">
            <v>126732.96803267236</v>
          </cell>
          <cell r="N500">
            <v>0.78249999999999997</v>
          </cell>
        </row>
        <row r="501">
          <cell r="A501">
            <v>496</v>
          </cell>
          <cell r="C501">
            <v>1426043087</v>
          </cell>
          <cell r="D501">
            <v>1103442645.3699999</v>
          </cell>
          <cell r="F501">
            <v>130505.16717192916</v>
          </cell>
          <cell r="N501">
            <v>0.78249999999999997</v>
          </cell>
        </row>
        <row r="502">
          <cell r="A502">
            <v>497</v>
          </cell>
          <cell r="C502">
            <v>1432869113</v>
          </cell>
          <cell r="D502">
            <v>1103459706.8400002</v>
          </cell>
          <cell r="F502">
            <v>117846.56512006311</v>
          </cell>
          <cell r="N502">
            <v>0.79330000000000001</v>
          </cell>
        </row>
        <row r="503">
          <cell r="A503">
            <v>498</v>
          </cell>
          <cell r="C503">
            <v>1450613422</v>
          </cell>
          <cell r="D503">
            <v>1119799551.8400002</v>
          </cell>
          <cell r="F503">
            <v>118904.3107925381</v>
          </cell>
          <cell r="N503">
            <v>0.79330000000000001</v>
          </cell>
        </row>
        <row r="504">
          <cell r="A504">
            <v>499</v>
          </cell>
          <cell r="C504">
            <v>1465570848</v>
          </cell>
          <cell r="D504">
            <v>1161892671.8400002</v>
          </cell>
          <cell r="F504">
            <v>106923.32720219388</v>
          </cell>
          <cell r="N504">
            <v>0.79330000000000001</v>
          </cell>
        </row>
        <row r="505">
          <cell r="A505">
            <v>500</v>
          </cell>
          <cell r="C505">
            <v>1473116535</v>
          </cell>
          <cell r="D505">
            <v>1174790531.8400002</v>
          </cell>
          <cell r="F505">
            <v>105479.20835875274</v>
          </cell>
          <cell r="N505">
            <v>0.79330000000000001</v>
          </cell>
        </row>
        <row r="506">
          <cell r="A506">
            <v>501</v>
          </cell>
          <cell r="C506">
            <v>1484406530</v>
          </cell>
          <cell r="D506">
            <v>1194335383.8400002</v>
          </cell>
          <cell r="F506">
            <v>102029.05574279139</v>
          </cell>
          <cell r="N506">
            <v>0.79330000000000001</v>
          </cell>
        </row>
        <row r="507">
          <cell r="A507">
            <v>502</v>
          </cell>
          <cell r="C507">
            <v>1485129500</v>
          </cell>
          <cell r="D507">
            <v>1188911078.23</v>
          </cell>
          <cell r="F507">
            <v>112920.76078835616</v>
          </cell>
          <cell r="N507">
            <v>0.81440000000000001</v>
          </cell>
        </row>
        <row r="508">
          <cell r="A508">
            <v>503</v>
          </cell>
          <cell r="C508">
            <v>1510111048</v>
          </cell>
          <cell r="D508">
            <v>1212872600.5899999</v>
          </cell>
          <cell r="F508">
            <v>90582.352088037107</v>
          </cell>
          <cell r="N508">
            <v>0.81440000000000001</v>
          </cell>
        </row>
        <row r="509">
          <cell r="A509">
            <v>504</v>
          </cell>
          <cell r="C509">
            <v>1522711443</v>
          </cell>
          <cell r="D509">
            <v>1232994745.8199999</v>
          </cell>
          <cell r="F509">
            <v>84314.338392361882</v>
          </cell>
          <cell r="N509">
            <v>0.81440000000000001</v>
          </cell>
        </row>
        <row r="510">
          <cell r="A510">
            <v>505</v>
          </cell>
          <cell r="C510">
            <v>1544456786</v>
          </cell>
          <cell r="D510">
            <v>1237545132.5599999</v>
          </cell>
          <cell r="F510">
            <v>93347.252766939608</v>
          </cell>
          <cell r="N510">
            <v>0.81440000000000001</v>
          </cell>
        </row>
        <row r="511">
          <cell r="A511">
            <v>506</v>
          </cell>
          <cell r="C511">
            <v>1518115826</v>
          </cell>
          <cell r="D511">
            <v>1172728403.95</v>
          </cell>
          <cell r="F511">
            <v>111882.02730148427</v>
          </cell>
          <cell r="N511">
            <v>0.81440000000000001</v>
          </cell>
        </row>
        <row r="512">
          <cell r="A512">
            <v>507</v>
          </cell>
          <cell r="C512">
            <v>1283814531</v>
          </cell>
          <cell r="D512">
            <v>995192608.95000005</v>
          </cell>
          <cell r="F512">
            <v>90011.39596486128</v>
          </cell>
          <cell r="N512">
            <v>0.81540000000000001</v>
          </cell>
        </row>
        <row r="513">
          <cell r="A513">
            <v>508</v>
          </cell>
          <cell r="C513">
            <v>1269526296</v>
          </cell>
          <cell r="D513">
            <v>963006619.30999994</v>
          </cell>
          <cell r="F513">
            <v>98712.365765052615</v>
          </cell>
          <cell r="N513">
            <v>0.81540000000000001</v>
          </cell>
        </row>
        <row r="514">
          <cell r="A514">
            <v>509</v>
          </cell>
          <cell r="C514">
            <v>1272383439</v>
          </cell>
          <cell r="D514">
            <v>959069332.87</v>
          </cell>
          <cell r="F514">
            <v>102160.82839452004</v>
          </cell>
          <cell r="N514">
            <v>0.81540000000000001</v>
          </cell>
        </row>
        <row r="515">
          <cell r="A515">
            <v>510</v>
          </cell>
          <cell r="C515">
            <v>1286842476</v>
          </cell>
          <cell r="D515">
            <v>973353812.54999995</v>
          </cell>
          <cell r="F515">
            <v>103084.65823984219</v>
          </cell>
          <cell r="N515">
            <v>0.81540000000000001</v>
          </cell>
        </row>
        <row r="516">
          <cell r="A516">
            <v>511</v>
          </cell>
          <cell r="C516">
            <v>1259522302</v>
          </cell>
          <cell r="D516">
            <v>957501963.01999998</v>
          </cell>
          <cell r="F516">
            <v>93382.847837044275</v>
          </cell>
          <cell r="N516">
            <v>0.81540000000000001</v>
          </cell>
        </row>
        <row r="517">
          <cell r="A517">
            <v>512</v>
          </cell>
          <cell r="C517">
            <v>1183782094</v>
          </cell>
          <cell r="D517">
            <v>896607206.8499999</v>
          </cell>
          <cell r="F517">
            <v>88177.367723886811</v>
          </cell>
          <cell r="N517">
            <v>0.81579999999999997</v>
          </cell>
        </row>
        <row r="518">
          <cell r="A518">
            <v>513</v>
          </cell>
          <cell r="C518">
            <v>1194302098</v>
          </cell>
          <cell r="D518">
            <v>897001656.72000003</v>
          </cell>
          <cell r="F518">
            <v>97515.882041812016</v>
          </cell>
          <cell r="N518">
            <v>0.81579999999999997</v>
          </cell>
        </row>
        <row r="519">
          <cell r="A519">
            <v>514</v>
          </cell>
          <cell r="C519">
            <v>1209375018</v>
          </cell>
          <cell r="D519">
            <v>921000738.37000012</v>
          </cell>
          <cell r="F519">
            <v>94826.041813333941</v>
          </cell>
          <cell r="N519">
            <v>0.81579999999999997</v>
          </cell>
        </row>
        <row r="520">
          <cell r="A520">
            <v>515</v>
          </cell>
          <cell r="C520">
            <v>1223465800</v>
          </cell>
          <cell r="D520">
            <v>926162183.01999998</v>
          </cell>
          <cell r="F520">
            <v>96636.666956154309</v>
          </cell>
          <cell r="N520">
            <v>0.81579999999999997</v>
          </cell>
        </row>
        <row r="521">
          <cell r="A521">
            <v>516</v>
          </cell>
          <cell r="C521">
            <v>1238289838</v>
          </cell>
          <cell r="D521">
            <v>930325841.35000002</v>
          </cell>
          <cell r="F521">
            <v>101579.9695643149</v>
          </cell>
          <cell r="N521">
            <v>0.81579999999999997</v>
          </cell>
        </row>
        <row r="522">
          <cell r="A522">
            <v>517</v>
          </cell>
          <cell r="C522">
            <v>1245782798</v>
          </cell>
          <cell r="D522">
            <v>931116949.35000002</v>
          </cell>
          <cell r="F522">
            <v>104233.16731404692</v>
          </cell>
          <cell r="N522">
            <v>0.81640000000000001</v>
          </cell>
        </row>
        <row r="523">
          <cell r="A523">
            <v>518</v>
          </cell>
          <cell r="C523">
            <v>1261495101</v>
          </cell>
          <cell r="D523">
            <v>952095249.35000002</v>
          </cell>
          <cell r="F523">
            <v>101673.89693322212</v>
          </cell>
          <cell r="N523">
            <v>0.81640000000000001</v>
          </cell>
        </row>
        <row r="524">
          <cell r="A524">
            <v>519</v>
          </cell>
          <cell r="C524">
            <v>1279495359</v>
          </cell>
          <cell r="D524">
            <v>973975963.35000002</v>
          </cell>
          <cell r="F524">
            <v>113307.21710452138</v>
          </cell>
          <cell r="N524">
            <v>0.81640000000000001</v>
          </cell>
        </row>
        <row r="525">
          <cell r="A525">
            <v>520</v>
          </cell>
          <cell r="C525">
            <v>1299473531</v>
          </cell>
          <cell r="D525">
            <v>1024374626.35</v>
          </cell>
          <cell r="F525">
            <v>89540.119466023316</v>
          </cell>
          <cell r="N525">
            <v>0.81640000000000001</v>
          </cell>
        </row>
        <row r="526">
          <cell r="A526">
            <v>521</v>
          </cell>
          <cell r="C526">
            <v>1314353521</v>
          </cell>
          <cell r="D526">
            <v>1024487211.35</v>
          </cell>
          <cell r="F526">
            <v>95698.233725842074</v>
          </cell>
          <cell r="N526">
            <v>0.81640000000000001</v>
          </cell>
        </row>
        <row r="527">
          <cell r="A527">
            <v>522</v>
          </cell>
          <cell r="C527">
            <v>1341974110</v>
          </cell>
          <cell r="D527">
            <v>1059909141.63</v>
          </cell>
          <cell r="F527">
            <v>95078.550190253154</v>
          </cell>
          <cell r="N527">
            <v>0.82269999999999999</v>
          </cell>
        </row>
        <row r="528">
          <cell r="A528">
            <v>523</v>
          </cell>
          <cell r="C528">
            <v>1361822737</v>
          </cell>
          <cell r="D528">
            <v>1067299453.63</v>
          </cell>
          <cell r="F528">
            <v>106703.71990269885</v>
          </cell>
          <cell r="N528">
            <v>0.82269999999999999</v>
          </cell>
        </row>
        <row r="529">
          <cell r="A529">
            <v>524</v>
          </cell>
          <cell r="C529">
            <v>1379174019</v>
          </cell>
          <cell r="D529">
            <v>1068517833.35</v>
          </cell>
          <cell r="F529">
            <v>114117.8994601109</v>
          </cell>
          <cell r="N529">
            <v>0.82269999999999999</v>
          </cell>
        </row>
        <row r="530">
          <cell r="A530">
            <v>525</v>
          </cell>
          <cell r="C530">
            <v>1387934959</v>
          </cell>
          <cell r="D530">
            <v>1100882599.3499999</v>
          </cell>
          <cell r="F530">
            <v>106600.04035639424</v>
          </cell>
          <cell r="N530">
            <v>0.82269999999999999</v>
          </cell>
        </row>
        <row r="531">
          <cell r="A531">
            <v>526</v>
          </cell>
          <cell r="C531">
            <v>1403471593</v>
          </cell>
          <cell r="D531">
            <v>1097479118.9400001</v>
          </cell>
          <cell r="F531">
            <v>115028.06566249517</v>
          </cell>
          <cell r="N531">
            <v>0.82269999999999999</v>
          </cell>
        </row>
        <row r="532">
          <cell r="A532">
            <v>527</v>
          </cell>
          <cell r="C532">
            <v>1340846372</v>
          </cell>
          <cell r="D532">
            <v>1052011023.6199999</v>
          </cell>
          <cell r="F532">
            <v>109224.19186542844</v>
          </cell>
          <cell r="N532">
            <v>0.82289999999999996</v>
          </cell>
        </row>
        <row r="533">
          <cell r="A533">
            <v>528</v>
          </cell>
          <cell r="C533">
            <v>1363708051</v>
          </cell>
          <cell r="D533">
            <v>1080416512.1800001</v>
          </cell>
          <cell r="F533">
            <v>126654.42148949105</v>
          </cell>
          <cell r="N533">
            <v>0.82289999999999996</v>
          </cell>
        </row>
        <row r="534">
          <cell r="A534">
            <v>529</v>
          </cell>
          <cell r="C534">
            <v>1294615447</v>
          </cell>
          <cell r="D534">
            <v>1018182867.5899999</v>
          </cell>
          <cell r="F534">
            <v>122879.66084113292</v>
          </cell>
          <cell r="N534">
            <v>0.82289999999999996</v>
          </cell>
        </row>
        <row r="535">
          <cell r="A535">
            <v>530</v>
          </cell>
          <cell r="C535">
            <v>1242461421</v>
          </cell>
          <cell r="D535">
            <v>981287629.59000003</v>
          </cell>
          <cell r="F535">
            <v>121494.01080137155</v>
          </cell>
          <cell r="N535">
            <v>0.82289999999999996</v>
          </cell>
        </row>
        <row r="536">
          <cell r="A536">
            <v>531</v>
          </cell>
          <cell r="C536">
            <v>1251043623</v>
          </cell>
          <cell r="D536">
            <v>980625785.59000003</v>
          </cell>
          <cell r="F536">
            <v>126861.92094134027</v>
          </cell>
          <cell r="N536">
            <v>0.82289999999999996</v>
          </cell>
        </row>
        <row r="537">
          <cell r="A537">
            <v>532</v>
          </cell>
          <cell r="C537">
            <v>1165422232</v>
          </cell>
          <cell r="D537">
            <v>889548763.84000003</v>
          </cell>
          <cell r="F537">
            <v>127791.97418312095</v>
          </cell>
          <cell r="N537">
            <v>0.82310000000000005</v>
          </cell>
        </row>
        <row r="538">
          <cell r="A538">
            <v>533</v>
          </cell>
          <cell r="C538">
            <v>1169151069</v>
          </cell>
          <cell r="D538">
            <v>912955851.84000003</v>
          </cell>
          <cell r="F538">
            <v>121210.55915130633</v>
          </cell>
          <cell r="N538">
            <v>0.82310000000000005</v>
          </cell>
        </row>
        <row r="539">
          <cell r="A539">
            <v>534</v>
          </cell>
          <cell r="C539">
            <v>1179906632</v>
          </cell>
          <cell r="D539">
            <v>936660211.60000002</v>
          </cell>
          <cell r="F539">
            <v>117855.51287493094</v>
          </cell>
          <cell r="N539">
            <v>0.82310000000000005</v>
          </cell>
        </row>
        <row r="540">
          <cell r="A540">
            <v>535</v>
          </cell>
          <cell r="C540">
            <v>1202724138</v>
          </cell>
          <cell r="D540">
            <v>958057700.84000003</v>
          </cell>
          <cell r="F540">
            <v>116139.04731886575</v>
          </cell>
          <cell r="N540">
            <v>0.82310000000000005</v>
          </cell>
        </row>
        <row r="541">
          <cell r="A541">
            <v>536</v>
          </cell>
          <cell r="C541">
            <v>1209064853</v>
          </cell>
          <cell r="D541">
            <v>979405872.20000005</v>
          </cell>
          <cell r="F541">
            <v>108791.69480129561</v>
          </cell>
          <cell r="N541">
            <v>0.82310000000000005</v>
          </cell>
        </row>
        <row r="542">
          <cell r="A542">
            <v>537</v>
          </cell>
          <cell r="C542">
            <v>1203588960</v>
          </cell>
          <cell r="D542">
            <v>978876929.60000002</v>
          </cell>
          <cell r="F542">
            <v>105494.60480590645</v>
          </cell>
          <cell r="N542">
            <v>0.82289999999999996</v>
          </cell>
        </row>
        <row r="543">
          <cell r="A543">
            <v>538</v>
          </cell>
          <cell r="C543">
            <v>1229359026</v>
          </cell>
          <cell r="D543">
            <v>1001190814.6</v>
          </cell>
          <cell r="F543">
            <v>103644.94482308251</v>
          </cell>
          <cell r="N543">
            <v>0.82289999999999996</v>
          </cell>
        </row>
        <row r="544">
          <cell r="A544">
            <v>539</v>
          </cell>
          <cell r="C544">
            <v>1241303703</v>
          </cell>
          <cell r="D544">
            <v>1026347948.6</v>
          </cell>
          <cell r="F544">
            <v>96642.395938012487</v>
          </cell>
          <cell r="N544">
            <v>0.82289999999999996</v>
          </cell>
        </row>
        <row r="545">
          <cell r="A545">
            <v>540</v>
          </cell>
          <cell r="C545">
            <v>1250857738</v>
          </cell>
          <cell r="D545">
            <v>1031583636.29</v>
          </cell>
          <cell r="F545">
            <v>97878.822696234332</v>
          </cell>
          <cell r="N545">
            <v>0.82289999999999996</v>
          </cell>
        </row>
        <row r="546">
          <cell r="A546">
            <v>541</v>
          </cell>
          <cell r="C546">
            <v>1252902833</v>
          </cell>
          <cell r="D546">
            <v>1047625375.86</v>
          </cell>
          <cell r="F546">
            <v>66545.982442303328</v>
          </cell>
          <cell r="N546">
            <v>0.82269999999999999</v>
          </cell>
        </row>
        <row r="547">
          <cell r="A547">
            <v>542</v>
          </cell>
          <cell r="C547">
            <v>1267753723</v>
          </cell>
          <cell r="D547">
            <v>1055546762.86</v>
          </cell>
          <cell r="F547">
            <v>59081.955493634901</v>
          </cell>
          <cell r="N547">
            <v>0.82269999999999999</v>
          </cell>
        </row>
        <row r="548">
          <cell r="A548">
            <v>543</v>
          </cell>
          <cell r="C548">
            <v>1202457108</v>
          </cell>
          <cell r="D548">
            <v>989198241.25</v>
          </cell>
          <cell r="F548">
            <v>63043.043779583575</v>
          </cell>
          <cell r="N548">
            <v>0.82269999999999999</v>
          </cell>
        </row>
        <row r="549">
          <cell r="A549">
            <v>544</v>
          </cell>
          <cell r="C549">
            <v>1206767285</v>
          </cell>
          <cell r="D549">
            <v>1004990067.99</v>
          </cell>
          <cell r="F549">
            <v>58169.085620367114</v>
          </cell>
          <cell r="N549">
            <v>0.82269999999999999</v>
          </cell>
        </row>
        <row r="550">
          <cell r="A550">
            <v>545</v>
          </cell>
          <cell r="C550">
            <v>1216407733</v>
          </cell>
          <cell r="D550">
            <v>1004268851.5700001</v>
          </cell>
          <cell r="F550">
            <v>62465.089310402465</v>
          </cell>
          <cell r="N550">
            <v>0.82269999999999999</v>
          </cell>
        </row>
        <row r="551">
          <cell r="A551">
            <v>546</v>
          </cell>
          <cell r="C551">
            <v>1218459271</v>
          </cell>
          <cell r="D551">
            <v>1009035061.5700001</v>
          </cell>
          <cell r="F551">
            <v>59001.474553737928</v>
          </cell>
          <cell r="N551">
            <v>0.80879999999999996</v>
          </cell>
        </row>
        <row r="552">
          <cell r="A552">
            <v>547</v>
          </cell>
          <cell r="C552">
            <v>1239255727</v>
          </cell>
          <cell r="D552">
            <v>1009085656.97</v>
          </cell>
          <cell r="F552">
            <v>67347.018418872001</v>
          </cell>
          <cell r="N552">
            <v>0.80879999999999996</v>
          </cell>
        </row>
        <row r="553">
          <cell r="A553">
            <v>548</v>
          </cell>
          <cell r="C553">
            <v>1245969893</v>
          </cell>
          <cell r="D553">
            <v>1026613420.23</v>
          </cell>
          <cell r="F553">
            <v>66143.683366850324</v>
          </cell>
          <cell r="N553">
            <v>0.80879999999999996</v>
          </cell>
        </row>
        <row r="554">
          <cell r="A554">
            <v>549</v>
          </cell>
          <cell r="C554">
            <v>1256697257</v>
          </cell>
          <cell r="D554">
            <v>1035240492.23</v>
          </cell>
          <cell r="F554">
            <v>66153.420698450936</v>
          </cell>
          <cell r="N554">
            <v>0.80879999999999996</v>
          </cell>
        </row>
        <row r="555">
          <cell r="A555">
            <v>550</v>
          </cell>
          <cell r="C555">
            <v>1265164880</v>
          </cell>
          <cell r="D555">
            <v>1049949386.23</v>
          </cell>
          <cell r="F555">
            <v>62847.435192385099</v>
          </cell>
          <cell r="N555">
            <v>0.80879999999999996</v>
          </cell>
        </row>
        <row r="556">
          <cell r="A556">
            <v>551</v>
          </cell>
          <cell r="C556">
            <v>1191320678</v>
          </cell>
          <cell r="D556">
            <v>982755128.39999998</v>
          </cell>
          <cell r="F556">
            <v>62609.015679733158</v>
          </cell>
          <cell r="N556">
            <v>0.80840000000000001</v>
          </cell>
        </row>
        <row r="557">
          <cell r="A557">
            <v>552</v>
          </cell>
          <cell r="C557">
            <v>1120728947</v>
          </cell>
          <cell r="D557">
            <v>908352043.72000003</v>
          </cell>
          <cell r="F557">
            <v>63718.251653927757</v>
          </cell>
          <cell r="N557">
            <v>0.80840000000000001</v>
          </cell>
        </row>
        <row r="558">
          <cell r="A558">
            <v>553</v>
          </cell>
          <cell r="C558">
            <v>1120268807</v>
          </cell>
          <cell r="D558">
            <v>919419333.56999993</v>
          </cell>
          <cell r="F558">
            <v>57896.3251714332</v>
          </cell>
          <cell r="N558">
            <v>0.80840000000000001</v>
          </cell>
        </row>
        <row r="559">
          <cell r="A559">
            <v>554</v>
          </cell>
          <cell r="C559">
            <v>1049231486</v>
          </cell>
          <cell r="D559">
            <v>866718002.52999997</v>
          </cell>
          <cell r="F559">
            <v>49047.478598956601</v>
          </cell>
          <cell r="N559">
            <v>0.80840000000000001</v>
          </cell>
        </row>
        <row r="560">
          <cell r="A560">
            <v>555</v>
          </cell>
          <cell r="C560">
            <v>1050531622</v>
          </cell>
          <cell r="D560">
            <v>869416913.90999997</v>
          </cell>
          <cell r="F560">
            <v>60328.074007249932</v>
          </cell>
          <cell r="N560">
            <v>0.80840000000000001</v>
          </cell>
        </row>
        <row r="561">
          <cell r="A561">
            <v>556</v>
          </cell>
          <cell r="C561">
            <v>1033458413</v>
          </cell>
          <cell r="D561">
            <v>864552626.46000004</v>
          </cell>
          <cell r="F561">
            <v>52083.356241055357</v>
          </cell>
          <cell r="N561">
            <v>0.80879999999999996</v>
          </cell>
        </row>
        <row r="562">
          <cell r="A562">
            <v>557</v>
          </cell>
          <cell r="C562">
            <v>1044455835</v>
          </cell>
          <cell r="D562">
            <v>868552626.46000004</v>
          </cell>
          <cell r="F562">
            <v>76632.748460486313</v>
          </cell>
          <cell r="N562">
            <v>0.80879999999999996</v>
          </cell>
        </row>
        <row r="563">
          <cell r="A563">
            <v>558</v>
          </cell>
          <cell r="C563">
            <v>1047198615</v>
          </cell>
          <cell r="D563">
            <v>873737544.43000007</v>
          </cell>
          <cell r="F563">
            <v>80271.618935393359</v>
          </cell>
          <cell r="N563">
            <v>0.80879999999999996</v>
          </cell>
        </row>
        <row r="564">
          <cell r="A564">
            <v>559</v>
          </cell>
          <cell r="C564">
            <v>1048637315</v>
          </cell>
          <cell r="D564">
            <v>878814254.43000007</v>
          </cell>
          <cell r="F564">
            <v>76526.966499789909</v>
          </cell>
          <cell r="N564">
            <v>0.80879999999999996</v>
          </cell>
        </row>
        <row r="565">
          <cell r="A565">
            <v>560</v>
          </cell>
          <cell r="C565">
            <v>1045760438</v>
          </cell>
          <cell r="D565">
            <v>878293379.43000007</v>
          </cell>
          <cell r="F565">
            <v>74669.758195537608</v>
          </cell>
          <cell r="N565">
            <v>0.80879999999999996</v>
          </cell>
        </row>
        <row r="566">
          <cell r="A566">
            <v>561</v>
          </cell>
          <cell r="C566">
            <v>1036320818</v>
          </cell>
          <cell r="D566">
            <v>893932999.43000007</v>
          </cell>
          <cell r="F566">
            <v>59545.415699028745</v>
          </cell>
          <cell r="N566">
            <v>0.80920000000000003</v>
          </cell>
        </row>
        <row r="567">
          <cell r="A567">
            <v>562</v>
          </cell>
          <cell r="C567">
            <v>1038917046</v>
          </cell>
          <cell r="D567">
            <v>893490969.43000007</v>
          </cell>
          <cell r="F567">
            <v>60480.965811206464</v>
          </cell>
          <cell r="N567">
            <v>0.80920000000000003</v>
          </cell>
        </row>
        <row r="568">
          <cell r="A568">
            <v>563</v>
          </cell>
          <cell r="C568">
            <v>1022385699</v>
          </cell>
          <cell r="D568">
            <v>894172550.62</v>
          </cell>
          <cell r="F568">
            <v>52177.890845439586</v>
          </cell>
          <cell r="N568">
            <v>0.80920000000000003</v>
          </cell>
        </row>
        <row r="569">
          <cell r="A569">
            <v>564</v>
          </cell>
          <cell r="C569">
            <v>1022737560</v>
          </cell>
          <cell r="D569">
            <v>900645328.01999998</v>
          </cell>
          <cell r="F569">
            <v>48449.139463644809</v>
          </cell>
          <cell r="N569">
            <v>0.80920000000000003</v>
          </cell>
        </row>
        <row r="570">
          <cell r="A570">
            <v>565</v>
          </cell>
          <cell r="C570">
            <v>1015399743</v>
          </cell>
          <cell r="D570">
            <v>903774003.01999998</v>
          </cell>
          <cell r="F570">
            <v>34501.197419616437</v>
          </cell>
          <cell r="N570">
            <v>0.79049999999999998</v>
          </cell>
        </row>
        <row r="571">
          <cell r="A571">
            <v>566</v>
          </cell>
          <cell r="C571">
            <v>1015952738</v>
          </cell>
          <cell r="D571">
            <v>902734880.01999998</v>
          </cell>
          <cell r="F571">
            <v>43184.506331040473</v>
          </cell>
          <cell r="N571">
            <v>0.79049999999999998</v>
          </cell>
        </row>
        <row r="572">
          <cell r="A572">
            <v>567</v>
          </cell>
          <cell r="C572">
            <v>1011595518</v>
          </cell>
          <cell r="D572">
            <v>899494847.01999998</v>
          </cell>
          <cell r="F572">
            <v>39320.316434547974</v>
          </cell>
          <cell r="N572">
            <v>0.79049999999999998</v>
          </cell>
        </row>
        <row r="573">
          <cell r="A573">
            <v>568</v>
          </cell>
          <cell r="C573">
            <v>975654337</v>
          </cell>
          <cell r="D573">
            <v>858845536.01999998</v>
          </cell>
          <cell r="F573">
            <v>41711.753875778384</v>
          </cell>
          <cell r="N573">
            <v>0.79049999999999998</v>
          </cell>
        </row>
        <row r="574">
          <cell r="A574">
            <v>569</v>
          </cell>
          <cell r="C574">
            <v>973088018</v>
          </cell>
          <cell r="D574">
            <v>864257484.01999998</v>
          </cell>
          <cell r="F574">
            <v>41645.960876656623</v>
          </cell>
          <cell r="N574">
            <v>0.79049999999999998</v>
          </cell>
        </row>
        <row r="575">
          <cell r="A575">
            <v>570</v>
          </cell>
          <cell r="C575">
            <v>962920071</v>
          </cell>
          <cell r="D575">
            <v>863492905.01999998</v>
          </cell>
          <cell r="F575">
            <v>35132.390582923967</v>
          </cell>
          <cell r="N575">
            <v>0.7903</v>
          </cell>
        </row>
        <row r="576">
          <cell r="A576">
            <v>571</v>
          </cell>
          <cell r="C576">
            <v>967264669</v>
          </cell>
          <cell r="D576">
            <v>863245812.01999998</v>
          </cell>
          <cell r="F576">
            <v>35995.38430058783</v>
          </cell>
          <cell r="N576">
            <v>0.7903</v>
          </cell>
        </row>
        <row r="577">
          <cell r="A577">
            <v>572</v>
          </cell>
          <cell r="C577">
            <v>879737021</v>
          </cell>
          <cell r="D577">
            <v>777994937.01999998</v>
          </cell>
          <cell r="F577">
            <v>40651.325082492491</v>
          </cell>
          <cell r="N577">
            <v>0.7903</v>
          </cell>
        </row>
        <row r="578">
          <cell r="A578">
            <v>573</v>
          </cell>
          <cell r="C578">
            <v>848991637</v>
          </cell>
          <cell r="D578">
            <v>749308105.01999998</v>
          </cell>
          <cell r="F578">
            <v>39362.742970802217</v>
          </cell>
          <cell r="N578">
            <v>0.7903</v>
          </cell>
        </row>
        <row r="579">
          <cell r="A579">
            <v>574</v>
          </cell>
          <cell r="C579">
            <v>853788255</v>
          </cell>
          <cell r="D579">
            <v>753125842.01999998</v>
          </cell>
          <cell r="F579">
            <v>38803.508047782918</v>
          </cell>
          <cell r="N579">
            <v>0.7903</v>
          </cell>
        </row>
        <row r="580">
          <cell r="A580">
            <v>575</v>
          </cell>
          <cell r="C580">
            <v>735453372</v>
          </cell>
          <cell r="D580">
            <v>646175351.69000006</v>
          </cell>
          <cell r="F580">
            <v>34146.319915176326</v>
          </cell>
          <cell r="N580">
            <v>0.79039999999999999</v>
          </cell>
        </row>
        <row r="581">
          <cell r="A581">
            <v>576</v>
          </cell>
          <cell r="C581">
            <v>696566853</v>
          </cell>
          <cell r="D581">
            <v>600742231.69000006</v>
          </cell>
          <cell r="F581">
            <v>28893.562811385065</v>
          </cell>
          <cell r="N581">
            <v>0.79039999999999999</v>
          </cell>
        </row>
        <row r="582">
          <cell r="A582">
            <v>577</v>
          </cell>
          <cell r="C582">
            <v>698569915</v>
          </cell>
          <cell r="D582">
            <v>602042672.44000006</v>
          </cell>
          <cell r="F582">
            <v>29148.426544853628</v>
          </cell>
          <cell r="N582">
            <v>0.79039999999999999</v>
          </cell>
        </row>
        <row r="583">
          <cell r="A583">
            <v>578</v>
          </cell>
          <cell r="C583">
            <v>705472583</v>
          </cell>
          <cell r="D583">
            <v>610399628.26999998</v>
          </cell>
          <cell r="F583">
            <v>26923.670100461073</v>
          </cell>
          <cell r="N583">
            <v>0.79039999999999999</v>
          </cell>
        </row>
        <row r="584">
          <cell r="A584">
            <v>579</v>
          </cell>
          <cell r="C584">
            <v>709325503</v>
          </cell>
          <cell r="D584">
            <v>620014691.38</v>
          </cell>
          <cell r="F584">
            <v>26002.277332713584</v>
          </cell>
          <cell r="N584">
            <v>0.79039999999999999</v>
          </cell>
        </row>
        <row r="585">
          <cell r="A585">
            <v>580</v>
          </cell>
          <cell r="C585">
            <v>701123770</v>
          </cell>
          <cell r="D585">
            <v>630497003.38</v>
          </cell>
          <cell r="F585">
            <v>16153.462154561479</v>
          </cell>
          <cell r="N585">
            <v>0.79049999999999998</v>
          </cell>
        </row>
        <row r="586">
          <cell r="A586">
            <v>581</v>
          </cell>
          <cell r="C586">
            <v>705908033</v>
          </cell>
          <cell r="D586">
            <v>630587152.77999997</v>
          </cell>
          <cell r="F586">
            <v>20686.728307833044</v>
          </cell>
          <cell r="N586">
            <v>0.79049999999999998</v>
          </cell>
        </row>
        <row r="587">
          <cell r="A587">
            <v>582</v>
          </cell>
          <cell r="C587">
            <v>706408011</v>
          </cell>
          <cell r="D587">
            <v>636572697.77999997</v>
          </cell>
          <cell r="F587">
            <v>17526.487571120786</v>
          </cell>
          <cell r="N587">
            <v>0.79049999999999998</v>
          </cell>
        </row>
        <row r="588">
          <cell r="A588">
            <v>583</v>
          </cell>
          <cell r="C588">
            <v>711704650</v>
          </cell>
          <cell r="D588">
            <v>638285273.36000001</v>
          </cell>
          <cell r="F588">
            <v>21105.455816104601</v>
          </cell>
          <cell r="N588">
            <v>0.79049999999999998</v>
          </cell>
        </row>
        <row r="589">
          <cell r="A589">
            <v>584</v>
          </cell>
          <cell r="C589">
            <v>717314029</v>
          </cell>
          <cell r="D589">
            <v>641865092.91000009</v>
          </cell>
          <cell r="F589">
            <v>16812.049889656613</v>
          </cell>
          <cell r="N589">
            <v>0.79049999999999998</v>
          </cell>
        </row>
        <row r="590">
          <cell r="A590">
            <v>585</v>
          </cell>
          <cell r="C590">
            <v>661664340</v>
          </cell>
          <cell r="D590">
            <v>595284061.33000004</v>
          </cell>
          <cell r="F590">
            <v>12568.050521283643</v>
          </cell>
          <cell r="N590">
            <v>0.79020000000000001</v>
          </cell>
        </row>
        <row r="591">
          <cell r="A591">
            <v>586</v>
          </cell>
          <cell r="C591">
            <v>662481819</v>
          </cell>
          <cell r="D591">
            <v>592765908.89999998</v>
          </cell>
          <cell r="F591">
            <v>16521.247806512802</v>
          </cell>
          <cell r="N591">
            <v>0.79020000000000001</v>
          </cell>
        </row>
        <row r="592">
          <cell r="A592">
            <v>587</v>
          </cell>
          <cell r="C592">
            <v>661928894</v>
          </cell>
          <cell r="D592">
            <v>596183025.47000003</v>
          </cell>
          <cell r="F592">
            <v>14269.961231038411</v>
          </cell>
          <cell r="N592">
            <v>0.79020000000000001</v>
          </cell>
        </row>
        <row r="593">
          <cell r="A593">
            <v>588</v>
          </cell>
          <cell r="C593">
            <v>664374649</v>
          </cell>
          <cell r="D593">
            <v>601216765.40999997</v>
          </cell>
          <cell r="F593">
            <v>11679.59391004112</v>
          </cell>
          <cell r="N593">
            <v>0.79020000000000001</v>
          </cell>
        </row>
        <row r="594">
          <cell r="A594">
            <v>589</v>
          </cell>
          <cell r="C594">
            <v>654807104</v>
          </cell>
          <cell r="D594">
            <v>591889816.25</v>
          </cell>
          <cell r="F594">
            <v>10179.91199476088</v>
          </cell>
          <cell r="N594">
            <v>0.79020000000000001</v>
          </cell>
        </row>
        <row r="595">
          <cell r="A595">
            <v>590</v>
          </cell>
          <cell r="C595">
            <v>621380146</v>
          </cell>
          <cell r="D595">
            <v>560074818.77999997</v>
          </cell>
          <cell r="F595">
            <v>7833.4345367279202</v>
          </cell>
          <cell r="N595">
            <v>0.79059999999999997</v>
          </cell>
        </row>
        <row r="596">
          <cell r="A596">
            <v>591</v>
          </cell>
          <cell r="C596">
            <v>597638379</v>
          </cell>
          <cell r="D596">
            <v>531248061.25</v>
          </cell>
          <cell r="F596">
            <v>12374.398115078817</v>
          </cell>
          <cell r="N596">
            <v>0.79059999999999997</v>
          </cell>
        </row>
        <row r="597">
          <cell r="A597">
            <v>592</v>
          </cell>
          <cell r="C597">
            <v>534657222</v>
          </cell>
          <cell r="D597">
            <v>465872957.72000003</v>
          </cell>
          <cell r="F597">
            <v>16116.738673999964</v>
          </cell>
          <cell r="N597">
            <v>0.79059999999999997</v>
          </cell>
        </row>
        <row r="598">
          <cell r="A598">
            <v>593</v>
          </cell>
          <cell r="C598">
            <v>528613682</v>
          </cell>
          <cell r="D598">
            <v>463681481.72000003</v>
          </cell>
          <cell r="F598">
            <v>16216.018835272742</v>
          </cell>
          <cell r="N598">
            <v>0.79059999999999997</v>
          </cell>
        </row>
        <row r="599">
          <cell r="A599">
            <v>594</v>
          </cell>
          <cell r="C599">
            <v>431465925</v>
          </cell>
          <cell r="D599">
            <v>368522320.75</v>
          </cell>
          <cell r="F599">
            <v>16297.05778448646</v>
          </cell>
          <cell r="N599">
            <v>0.79059999999999997</v>
          </cell>
        </row>
        <row r="600">
          <cell r="A600">
            <v>595</v>
          </cell>
          <cell r="C600">
            <v>429202787</v>
          </cell>
          <cell r="D600">
            <v>374212317.47000003</v>
          </cell>
          <cell r="F600">
            <v>11816.903823678203</v>
          </cell>
          <cell r="N600">
            <v>0.79049999999999998</v>
          </cell>
        </row>
        <row r="601">
          <cell r="A601">
            <v>596</v>
          </cell>
          <cell r="C601">
            <v>435439120</v>
          </cell>
          <cell r="D601">
            <v>383479706.47000003</v>
          </cell>
          <cell r="F601">
            <v>14822.060114022122</v>
          </cell>
          <cell r="N601">
            <v>0.79049999999999998</v>
          </cell>
        </row>
        <row r="602">
          <cell r="A602">
            <v>597</v>
          </cell>
          <cell r="C602">
            <v>436662605</v>
          </cell>
          <cell r="D602">
            <v>383479706.47000003</v>
          </cell>
          <cell r="F602">
            <v>13771.413258697772</v>
          </cell>
          <cell r="N602">
            <v>0.79049999999999998</v>
          </cell>
        </row>
        <row r="603">
          <cell r="A603">
            <v>598</v>
          </cell>
          <cell r="C603">
            <v>440597986</v>
          </cell>
          <cell r="D603">
            <v>385868520.47000003</v>
          </cell>
          <cell r="F603">
            <v>14236.744611348406</v>
          </cell>
          <cell r="N603">
            <v>0.79049999999999998</v>
          </cell>
        </row>
        <row r="604">
          <cell r="A604">
            <v>599</v>
          </cell>
          <cell r="C604">
            <v>443823000</v>
          </cell>
          <cell r="D604">
            <v>387684503.47000003</v>
          </cell>
          <cell r="F604">
            <v>14740.112557285893</v>
          </cell>
          <cell r="N604">
            <v>0.79049999999999998</v>
          </cell>
        </row>
        <row r="605">
          <cell r="A605">
            <v>600</v>
          </cell>
          <cell r="C605">
            <v>437992444</v>
          </cell>
          <cell r="D605">
            <v>385478767.44</v>
          </cell>
          <cell r="F605">
            <v>13211.357928594154</v>
          </cell>
          <cell r="N605">
            <v>0.79059999999999997</v>
          </cell>
        </row>
        <row r="606">
          <cell r="A606">
            <v>601</v>
          </cell>
          <cell r="C606">
            <v>441204417</v>
          </cell>
          <cell r="D606">
            <v>386192057.44</v>
          </cell>
          <cell r="F606">
            <v>13449.139002975742</v>
          </cell>
          <cell r="N606">
            <v>0.79059999999999997</v>
          </cell>
        </row>
        <row r="607">
          <cell r="A607">
            <v>602</v>
          </cell>
          <cell r="C607">
            <v>444397618</v>
          </cell>
          <cell r="D607">
            <v>392530139.44</v>
          </cell>
          <cell r="F607">
            <v>8458.3881048398398</v>
          </cell>
          <cell r="N607">
            <v>0.79059999999999997</v>
          </cell>
        </row>
        <row r="608">
          <cell r="A608">
            <v>603</v>
          </cell>
          <cell r="C608">
            <v>445919326</v>
          </cell>
          <cell r="D608">
            <v>395871115.44</v>
          </cell>
          <cell r="F608">
            <v>10079.986204849856</v>
          </cell>
          <cell r="N608">
            <v>0.79059999999999997</v>
          </cell>
        </row>
        <row r="609">
          <cell r="A609">
            <v>604</v>
          </cell>
          <cell r="C609">
            <v>451046401</v>
          </cell>
          <cell r="D609">
            <v>404427876.44</v>
          </cell>
          <cell r="F609">
            <v>9696.1564705026249</v>
          </cell>
          <cell r="N609">
            <v>0.79059999999999997</v>
          </cell>
        </row>
        <row r="610">
          <cell r="A610">
            <v>605</v>
          </cell>
          <cell r="C610">
            <v>449922290</v>
          </cell>
          <cell r="D610">
            <v>408660768.56999999</v>
          </cell>
          <cell r="F610">
            <v>6642.3666031204666</v>
          </cell>
          <cell r="N610">
            <v>0.79059999999999997</v>
          </cell>
        </row>
        <row r="611">
          <cell r="A611">
            <v>606</v>
          </cell>
          <cell r="C611">
            <v>450311793</v>
          </cell>
          <cell r="D611">
            <v>412300357.44999999</v>
          </cell>
          <cell r="F611">
            <v>7800.1750055093962</v>
          </cell>
          <cell r="N611">
            <v>0.79059999999999997</v>
          </cell>
        </row>
        <row r="612">
          <cell r="A612">
            <v>607</v>
          </cell>
          <cell r="C612">
            <v>437643037</v>
          </cell>
          <cell r="D612">
            <v>399707409.43000001</v>
          </cell>
          <cell r="F612">
            <v>6885.3388731920168</v>
          </cell>
          <cell r="N612">
            <v>0.79059999999999997</v>
          </cell>
        </row>
        <row r="613">
          <cell r="A613">
            <v>608</v>
          </cell>
          <cell r="C613">
            <v>430529359</v>
          </cell>
          <cell r="D613">
            <v>389388163</v>
          </cell>
          <cell r="F613">
            <v>8520.9742439294787</v>
          </cell>
          <cell r="N613">
            <v>0.79059999999999997</v>
          </cell>
        </row>
        <row r="614">
          <cell r="A614">
            <v>609</v>
          </cell>
          <cell r="C614">
            <v>430785314</v>
          </cell>
          <cell r="D614">
            <v>392268051</v>
          </cell>
          <cell r="F614">
            <v>6460.4975102755579</v>
          </cell>
          <cell r="N614">
            <v>0.79830000000000001</v>
          </cell>
        </row>
        <row r="615">
          <cell r="A615">
            <v>610</v>
          </cell>
          <cell r="C615">
            <v>435806874</v>
          </cell>
          <cell r="D615">
            <v>393022451</v>
          </cell>
          <cell r="F615">
            <v>8161.8219500866508</v>
          </cell>
          <cell r="N615">
            <v>0.79830000000000001</v>
          </cell>
        </row>
        <row r="616">
          <cell r="A616">
            <v>611</v>
          </cell>
          <cell r="C616">
            <v>435933536</v>
          </cell>
          <cell r="D616">
            <v>395292351</v>
          </cell>
          <cell r="F616">
            <v>7994.4135155428849</v>
          </cell>
          <cell r="N616">
            <v>0.79830000000000001</v>
          </cell>
        </row>
        <row r="617">
          <cell r="A617">
            <v>612</v>
          </cell>
          <cell r="C617">
            <v>438736639</v>
          </cell>
          <cell r="D617">
            <v>395558387</v>
          </cell>
          <cell r="F617">
            <v>9775.0229956636722</v>
          </cell>
          <cell r="N617">
            <v>0.79830000000000001</v>
          </cell>
        </row>
        <row r="618">
          <cell r="A618">
            <v>613</v>
          </cell>
          <cell r="C618">
            <v>440989320</v>
          </cell>
          <cell r="D618">
            <v>395558387</v>
          </cell>
          <cell r="F618">
            <v>10953.588256496965</v>
          </cell>
          <cell r="N618">
            <v>0.79830000000000001</v>
          </cell>
        </row>
        <row r="619">
          <cell r="A619">
            <v>614</v>
          </cell>
          <cell r="C619">
            <v>305253109</v>
          </cell>
          <cell r="D619">
            <v>263120753</v>
          </cell>
          <cell r="F619">
            <v>12067.511897817876</v>
          </cell>
          <cell r="N619">
            <v>0.79820000000000002</v>
          </cell>
        </row>
        <row r="620">
          <cell r="A620">
            <v>615</v>
          </cell>
          <cell r="C620">
            <v>311346225</v>
          </cell>
          <cell r="D620">
            <v>268844195.26999998</v>
          </cell>
          <cell r="F620">
            <v>10961.578053328136</v>
          </cell>
          <cell r="N620">
            <v>0.79820000000000002</v>
          </cell>
        </row>
        <row r="621">
          <cell r="A621">
            <v>616</v>
          </cell>
          <cell r="C621">
            <v>314826018</v>
          </cell>
          <cell r="D621">
            <v>269194050.26999998</v>
          </cell>
          <cell r="F621">
            <v>12103.027559628197</v>
          </cell>
          <cell r="N621">
            <v>0.79820000000000002</v>
          </cell>
        </row>
        <row r="622">
          <cell r="A622">
            <v>617</v>
          </cell>
          <cell r="C622">
            <v>277979738</v>
          </cell>
          <cell r="D622">
            <v>233769852.26999998</v>
          </cell>
          <cell r="F622">
            <v>11200.243295574226</v>
          </cell>
          <cell r="N622">
            <v>0.79820000000000002</v>
          </cell>
        </row>
        <row r="623">
          <cell r="A623">
            <v>618</v>
          </cell>
          <cell r="C623">
            <v>281099684</v>
          </cell>
          <cell r="D623">
            <v>237785550.76999998</v>
          </cell>
          <cell r="F623">
            <v>-3758.8388576874277</v>
          </cell>
          <cell r="N623">
            <v>0.79820000000000002</v>
          </cell>
        </row>
        <row r="624">
          <cell r="A624">
            <v>619</v>
          </cell>
          <cell r="C624">
            <v>284156732</v>
          </cell>
          <cell r="D624">
            <v>245596798.76999998</v>
          </cell>
          <cell r="F624">
            <v>-6426.7415183390458</v>
          </cell>
          <cell r="N624">
            <v>0.79830000000000001</v>
          </cell>
        </row>
        <row r="625">
          <cell r="A625">
            <v>620</v>
          </cell>
          <cell r="C625">
            <v>284565679</v>
          </cell>
          <cell r="D625">
            <v>244727855.91</v>
          </cell>
          <cell r="F625">
            <v>-4090.2322214779197</v>
          </cell>
          <cell r="N625">
            <v>0.79830000000000001</v>
          </cell>
        </row>
        <row r="626">
          <cell r="A626">
            <v>621</v>
          </cell>
          <cell r="C626">
            <v>290402147</v>
          </cell>
          <cell r="D626">
            <v>247052453.63</v>
          </cell>
          <cell r="F626">
            <v>-2288.9421803485639</v>
          </cell>
          <cell r="N626">
            <v>0.79830000000000001</v>
          </cell>
        </row>
        <row r="627">
          <cell r="A627">
            <v>622</v>
          </cell>
          <cell r="C627">
            <v>294038881</v>
          </cell>
          <cell r="D627">
            <v>251233624.63</v>
          </cell>
          <cell r="F627">
            <v>-2273.5550365899471</v>
          </cell>
          <cell r="N627">
            <v>0.79830000000000001</v>
          </cell>
        </row>
        <row r="628">
          <cell r="A628">
            <v>623</v>
          </cell>
          <cell r="C628">
            <v>300001376</v>
          </cell>
          <cell r="D628">
            <v>253525968.84</v>
          </cell>
          <cell r="F628">
            <v>-541.05068370382651</v>
          </cell>
          <cell r="N628">
            <v>0.79830000000000001</v>
          </cell>
        </row>
        <row r="629">
          <cell r="A629">
            <v>624</v>
          </cell>
          <cell r="C629">
            <v>302371062</v>
          </cell>
          <cell r="D629">
            <v>253821638.05000001</v>
          </cell>
          <cell r="F629">
            <v>487.3867427772966</v>
          </cell>
          <cell r="N629">
            <v>0.7984</v>
          </cell>
        </row>
        <row r="630">
          <cell r="A630">
            <v>625</v>
          </cell>
          <cell r="C630">
            <v>304569714</v>
          </cell>
          <cell r="D630">
            <v>257456804.05000001</v>
          </cell>
          <cell r="F630">
            <v>6680.5846203241435</v>
          </cell>
          <cell r="N630">
            <v>0.7984</v>
          </cell>
        </row>
        <row r="631">
          <cell r="A631">
            <v>626</v>
          </cell>
          <cell r="C631">
            <v>303743533</v>
          </cell>
          <cell r="D631">
            <v>264321136.05000001</v>
          </cell>
          <cell r="F631">
            <v>1150.951843118668</v>
          </cell>
          <cell r="N631">
            <v>0.7984</v>
          </cell>
        </row>
        <row r="632">
          <cell r="A632">
            <v>627</v>
          </cell>
          <cell r="C632">
            <v>292884448</v>
          </cell>
          <cell r="D632">
            <v>248448980.88999999</v>
          </cell>
          <cell r="F632">
            <v>4025.7443694735302</v>
          </cell>
          <cell r="N632">
            <v>0.7984</v>
          </cell>
        </row>
        <row r="633">
          <cell r="A633">
            <v>628</v>
          </cell>
          <cell r="C633">
            <v>295287901</v>
          </cell>
          <cell r="D633">
            <v>254696263.88999999</v>
          </cell>
          <cell r="F633">
            <v>938.66110340805244</v>
          </cell>
          <cell r="N633">
            <v>0.7984</v>
          </cell>
        </row>
        <row r="634">
          <cell r="A634">
            <v>629</v>
          </cell>
          <cell r="C634">
            <v>297619252</v>
          </cell>
          <cell r="D634">
            <v>257929810.88999999</v>
          </cell>
          <cell r="F634">
            <v>450.41826226639387</v>
          </cell>
          <cell r="N634">
            <v>0.80400000000000005</v>
          </cell>
        </row>
        <row r="635">
          <cell r="A635">
            <v>630</v>
          </cell>
          <cell r="C635">
            <v>300423050</v>
          </cell>
          <cell r="D635">
            <v>260729910.88999999</v>
          </cell>
          <cell r="F635">
            <v>-1249.8109049452178</v>
          </cell>
          <cell r="N635">
            <v>0.80400000000000005</v>
          </cell>
        </row>
        <row r="636">
          <cell r="A636">
            <v>631</v>
          </cell>
          <cell r="C636">
            <v>293789105</v>
          </cell>
          <cell r="D636">
            <v>253747997.13999999</v>
          </cell>
          <cell r="F636">
            <v>-1171.4770087479137</v>
          </cell>
          <cell r="N636">
            <v>0.80400000000000005</v>
          </cell>
        </row>
        <row r="637">
          <cell r="A637">
            <v>632</v>
          </cell>
          <cell r="C637">
            <v>297330592</v>
          </cell>
          <cell r="D637">
            <v>255299406.13999999</v>
          </cell>
          <cell r="F637">
            <v>15292.083898224519</v>
          </cell>
          <cell r="N637">
            <v>0.80400000000000005</v>
          </cell>
        </row>
        <row r="638">
          <cell r="A638">
            <v>633</v>
          </cell>
          <cell r="C638">
            <v>302049162</v>
          </cell>
          <cell r="D638">
            <v>259299406.13999999</v>
          </cell>
          <cell r="F638">
            <v>423.40762497670585</v>
          </cell>
          <cell r="N638">
            <v>0.80400000000000005</v>
          </cell>
        </row>
        <row r="639">
          <cell r="A639">
            <v>634</v>
          </cell>
          <cell r="C639">
            <v>242339409</v>
          </cell>
          <cell r="D639">
            <v>198483431.13999999</v>
          </cell>
          <cell r="F639">
            <v>2438.1183962767846</v>
          </cell>
          <cell r="N639">
            <v>0.80449999999999999</v>
          </cell>
        </row>
        <row r="640">
          <cell r="A640">
            <v>635</v>
          </cell>
          <cell r="C640">
            <v>245032188</v>
          </cell>
          <cell r="D640">
            <v>201282297.13999999</v>
          </cell>
          <cell r="F640">
            <v>2598.6325853659728</v>
          </cell>
          <cell r="N640">
            <v>0.80449999999999999</v>
          </cell>
        </row>
        <row r="641">
          <cell r="A641">
            <v>636</v>
          </cell>
          <cell r="C641">
            <v>247876603</v>
          </cell>
          <cell r="D641">
            <v>206099605.13999999</v>
          </cell>
          <cell r="F641">
            <v>1932.5534810645913</v>
          </cell>
          <cell r="N641">
            <v>0.80449999999999999</v>
          </cell>
        </row>
        <row r="642">
          <cell r="A642">
            <v>637</v>
          </cell>
          <cell r="C642">
            <v>236826343</v>
          </cell>
          <cell r="D642">
            <v>193784191.13999999</v>
          </cell>
          <cell r="F642">
            <v>8601.9201588575143</v>
          </cell>
          <cell r="N642">
            <v>0.80449999999999999</v>
          </cell>
        </row>
        <row r="643">
          <cell r="A643">
            <v>638</v>
          </cell>
          <cell r="C643">
            <v>238532737</v>
          </cell>
          <cell r="D643">
            <v>194456307.48000002</v>
          </cell>
          <cell r="F643">
            <v>10296.074770832874</v>
          </cell>
          <cell r="N643">
            <v>0.80410000000000004</v>
          </cell>
        </row>
        <row r="644">
          <cell r="A644">
            <v>639</v>
          </cell>
          <cell r="C644">
            <v>241404216</v>
          </cell>
          <cell r="D644">
            <v>195701173.48000002</v>
          </cell>
          <cell r="F644">
            <v>8966.6453793140881</v>
          </cell>
          <cell r="N644">
            <v>0.80410000000000004</v>
          </cell>
        </row>
        <row r="645">
          <cell r="A645">
            <v>640</v>
          </cell>
          <cell r="C645">
            <v>241008956</v>
          </cell>
          <cell r="D645">
            <v>200701173.48000002</v>
          </cell>
          <cell r="F645">
            <v>7403.8194888237922</v>
          </cell>
          <cell r="N645">
            <v>0.80410000000000004</v>
          </cell>
        </row>
        <row r="646">
          <cell r="A646">
            <v>641</v>
          </cell>
          <cell r="C646">
            <v>244225932</v>
          </cell>
          <cell r="D646">
            <v>204451609.48000002</v>
          </cell>
          <cell r="F646">
            <v>6169.5424984223064</v>
          </cell>
          <cell r="N646">
            <v>0.80410000000000004</v>
          </cell>
        </row>
        <row r="647">
          <cell r="A647">
            <v>642</v>
          </cell>
          <cell r="C647">
            <v>250040511</v>
          </cell>
          <cell r="D647">
            <v>205262749.31999999</v>
          </cell>
          <cell r="F647">
            <v>9137.7321694916063</v>
          </cell>
          <cell r="N647">
            <v>0.80410000000000004</v>
          </cell>
        </row>
        <row r="648">
          <cell r="A648">
            <v>643</v>
          </cell>
          <cell r="C648">
            <v>254216310</v>
          </cell>
          <cell r="D648">
            <v>214100537.31999999</v>
          </cell>
          <cell r="F648">
            <v>5060.6205175894302</v>
          </cell>
          <cell r="N648">
            <v>0.80389999999999995</v>
          </cell>
        </row>
        <row r="649">
          <cell r="A649">
            <v>644</v>
          </cell>
          <cell r="C649">
            <v>256646526</v>
          </cell>
          <cell r="D649">
            <v>215497843.31999999</v>
          </cell>
          <cell r="F649">
            <v>16144.905302001442</v>
          </cell>
          <cell r="N649">
            <v>0.80389999999999995</v>
          </cell>
        </row>
        <row r="650">
          <cell r="A650">
            <v>645</v>
          </cell>
          <cell r="C650">
            <v>257849462</v>
          </cell>
          <cell r="D650">
            <v>220445918.31999999</v>
          </cell>
          <cell r="F650">
            <v>2693.9541204543348</v>
          </cell>
          <cell r="N650">
            <v>0.80389999999999995</v>
          </cell>
        </row>
        <row r="651">
          <cell r="A651">
            <v>646</v>
          </cell>
          <cell r="C651">
            <v>260855819</v>
          </cell>
          <cell r="D651">
            <v>221837640.31999999</v>
          </cell>
          <cell r="F651">
            <v>221.39726513693131</v>
          </cell>
          <cell r="N651">
            <v>0.80389999999999995</v>
          </cell>
        </row>
        <row r="652">
          <cell r="A652">
            <v>647</v>
          </cell>
          <cell r="C652">
            <v>263007087</v>
          </cell>
          <cell r="D652">
            <v>225469829.31999999</v>
          </cell>
          <cell r="F652">
            <v>247.29846424843709</v>
          </cell>
          <cell r="N652">
            <v>0.80389999999999995</v>
          </cell>
        </row>
        <row r="653">
          <cell r="A653">
            <v>648</v>
          </cell>
          <cell r="C653">
            <v>266220084</v>
          </cell>
          <cell r="D653">
            <v>225235237.97999999</v>
          </cell>
          <cell r="F653">
            <v>950.99206873449111</v>
          </cell>
          <cell r="N653">
            <v>0.80389999999999995</v>
          </cell>
        </row>
        <row r="654">
          <cell r="A654">
            <v>649</v>
          </cell>
          <cell r="C654">
            <v>257625961</v>
          </cell>
          <cell r="D654">
            <v>215044298.49000001</v>
          </cell>
          <cell r="F654">
            <v>6500.9849182768266</v>
          </cell>
          <cell r="N654">
            <v>0.80389999999999995</v>
          </cell>
        </row>
        <row r="655">
          <cell r="A655">
            <v>650</v>
          </cell>
          <cell r="C655">
            <v>260758843</v>
          </cell>
          <cell r="D655">
            <v>221204661.97</v>
          </cell>
          <cell r="F655">
            <v>5309.1720411058341</v>
          </cell>
          <cell r="N655">
            <v>0.80389999999999995</v>
          </cell>
        </row>
        <row r="656">
          <cell r="A656">
            <v>651</v>
          </cell>
          <cell r="C656">
            <v>265141520</v>
          </cell>
          <cell r="D656">
            <v>226412303.49000001</v>
          </cell>
          <cell r="F656">
            <v>4583.4052415077149</v>
          </cell>
          <cell r="N656">
            <v>0.80389999999999995</v>
          </cell>
        </row>
        <row r="657">
          <cell r="A657">
            <v>652</v>
          </cell>
          <cell r="C657">
            <v>256000869</v>
          </cell>
          <cell r="D657">
            <v>215284462.44</v>
          </cell>
          <cell r="F657">
            <v>5636.9687298755562</v>
          </cell>
          <cell r="N657">
            <v>0.80389999999999995</v>
          </cell>
        </row>
        <row r="658">
          <cell r="A658">
            <v>653</v>
          </cell>
          <cell r="C658">
            <v>250444205</v>
          </cell>
          <cell r="D658">
            <v>207364172.93000001</v>
          </cell>
          <cell r="F658">
            <v>7135.1429146595001</v>
          </cell>
          <cell r="N658">
            <v>0.79949999999999999</v>
          </cell>
        </row>
        <row r="659">
          <cell r="A659">
            <v>654</v>
          </cell>
          <cell r="C659">
            <v>253564733</v>
          </cell>
          <cell r="D659">
            <v>209645493.84</v>
          </cell>
          <cell r="F659">
            <v>8854.7181670964492</v>
          </cell>
          <cell r="N659">
            <v>0.79949999999999999</v>
          </cell>
        </row>
        <row r="660">
          <cell r="A660">
            <v>655</v>
          </cell>
          <cell r="C660">
            <v>254606036</v>
          </cell>
          <cell r="D660">
            <v>210029715.84</v>
          </cell>
          <cell r="F660">
            <v>9432.8879560570113</v>
          </cell>
          <cell r="N660">
            <v>0.79949999999999999</v>
          </cell>
        </row>
        <row r="661">
          <cell r="A661">
            <v>656</v>
          </cell>
          <cell r="C661">
            <v>218350133</v>
          </cell>
          <cell r="D661">
            <v>172051338.43000001</v>
          </cell>
          <cell r="F661">
            <v>10727.537626703586</v>
          </cell>
          <cell r="N661">
            <v>0.79949999999999999</v>
          </cell>
        </row>
        <row r="662">
          <cell r="A662">
            <v>657</v>
          </cell>
          <cell r="C662">
            <v>215723577</v>
          </cell>
          <cell r="D662">
            <v>175666211.13</v>
          </cell>
          <cell r="F662">
            <v>10154.355531465493</v>
          </cell>
          <cell r="N662">
            <v>0.79949999999999999</v>
          </cell>
        </row>
        <row r="663">
          <cell r="A663">
            <v>658</v>
          </cell>
          <cell r="C663">
            <v>215978471</v>
          </cell>
          <cell r="D663">
            <v>180471521.13</v>
          </cell>
          <cell r="F663">
            <v>8201.7751296410788</v>
          </cell>
          <cell r="N663">
            <v>0.79949999999999999</v>
          </cell>
        </row>
        <row r="664">
          <cell r="A664">
            <v>659</v>
          </cell>
          <cell r="C664">
            <v>205772375</v>
          </cell>
          <cell r="D664">
            <v>171213649.13</v>
          </cell>
          <cell r="F664">
            <v>8369.8214554603983</v>
          </cell>
          <cell r="N664">
            <v>0.79949999999999999</v>
          </cell>
        </row>
        <row r="665">
          <cell r="A665">
            <v>660</v>
          </cell>
          <cell r="C665">
            <v>214747539</v>
          </cell>
          <cell r="D665">
            <v>170019698.00999999</v>
          </cell>
          <cell r="F665">
            <v>12994.326993220504</v>
          </cell>
          <cell r="N665">
            <v>0.79949999999999999</v>
          </cell>
        </row>
        <row r="666">
          <cell r="A666">
            <v>661</v>
          </cell>
          <cell r="C666">
            <v>213261973</v>
          </cell>
          <cell r="D666">
            <v>169863435.00999999</v>
          </cell>
          <cell r="F666">
            <v>12288.009473410308</v>
          </cell>
          <cell r="N666">
            <v>0.79949999999999999</v>
          </cell>
        </row>
        <row r="667">
          <cell r="A667">
            <v>662</v>
          </cell>
          <cell r="C667">
            <v>216598887</v>
          </cell>
          <cell r="D667">
            <v>175029107.00999999</v>
          </cell>
          <cell r="F667">
            <v>11448.695861491748</v>
          </cell>
          <cell r="N667">
            <v>0.7994</v>
          </cell>
        </row>
        <row r="668">
          <cell r="A668">
            <v>663</v>
          </cell>
          <cell r="C668">
            <v>215482531</v>
          </cell>
          <cell r="D668">
            <v>177197909.76999998</v>
          </cell>
          <cell r="F668">
            <v>10450.640557240597</v>
          </cell>
          <cell r="N668">
            <v>0.7994</v>
          </cell>
        </row>
        <row r="669">
          <cell r="A669">
            <v>664</v>
          </cell>
          <cell r="C669">
            <v>215482531</v>
          </cell>
          <cell r="D669">
            <v>177197909.76999998</v>
          </cell>
          <cell r="F669">
            <v>10450.640557240597</v>
          </cell>
          <cell r="N669">
            <v>0.7994</v>
          </cell>
        </row>
        <row r="670">
          <cell r="A670">
            <v>665</v>
          </cell>
          <cell r="C670">
            <v>216011101</v>
          </cell>
          <cell r="D670">
            <v>180790382.31</v>
          </cell>
          <cell r="F670">
            <v>9423.3580529863721</v>
          </cell>
          <cell r="N670">
            <v>0.7994</v>
          </cell>
        </row>
        <row r="671">
          <cell r="A671">
            <v>666</v>
          </cell>
          <cell r="C671">
            <v>216589787</v>
          </cell>
          <cell r="D671">
            <v>182666551.68000001</v>
          </cell>
          <cell r="F671">
            <v>7828.0603124894224</v>
          </cell>
          <cell r="N671">
            <v>0.7994</v>
          </cell>
        </row>
        <row r="672">
          <cell r="A672">
            <v>667</v>
          </cell>
          <cell r="C672">
            <v>224436610</v>
          </cell>
          <cell r="D672">
            <v>182582350.69</v>
          </cell>
          <cell r="F672">
            <v>10420.720940870357</v>
          </cell>
          <cell r="N672">
            <v>0.7994</v>
          </cell>
        </row>
        <row r="673">
          <cell r="A673">
            <v>668</v>
          </cell>
          <cell r="C673">
            <v>210939591</v>
          </cell>
          <cell r="D673">
            <v>173829930.13</v>
          </cell>
          <cell r="F673">
            <v>8979.3338594591842</v>
          </cell>
          <cell r="N673">
            <v>0.7994</v>
          </cell>
        </row>
        <row r="674">
          <cell r="A674">
            <v>669</v>
          </cell>
          <cell r="C674">
            <v>212748308</v>
          </cell>
          <cell r="D674">
            <v>176158240.31</v>
          </cell>
          <cell r="F674">
            <v>9096.4403088450981</v>
          </cell>
          <cell r="N674">
            <v>0.7994</v>
          </cell>
        </row>
        <row r="675">
          <cell r="A675">
            <v>670</v>
          </cell>
          <cell r="C675">
            <v>212919564</v>
          </cell>
          <cell r="D675">
            <v>176944803.47</v>
          </cell>
          <cell r="F675">
            <v>9126.9573573546768</v>
          </cell>
          <cell r="N675">
            <v>0.7994</v>
          </cell>
        </row>
        <row r="676">
          <cell r="A676">
            <v>671</v>
          </cell>
          <cell r="C676">
            <v>213725368</v>
          </cell>
          <cell r="D676">
            <v>182479120.87</v>
          </cell>
          <cell r="F676">
            <v>7189.3726478031585</v>
          </cell>
          <cell r="N676">
            <v>0.7994</v>
          </cell>
        </row>
        <row r="677">
          <cell r="A677">
            <v>672</v>
          </cell>
          <cell r="C677">
            <v>210329304</v>
          </cell>
          <cell r="D677">
            <v>177409153.06</v>
          </cell>
          <cell r="F677">
            <v>8167.4563142289153</v>
          </cell>
          <cell r="N677">
            <v>0.7994</v>
          </cell>
        </row>
        <row r="678">
          <cell r="A678">
            <v>673</v>
          </cell>
          <cell r="C678">
            <v>211474967</v>
          </cell>
          <cell r="D678">
            <v>176244080.49000001</v>
          </cell>
          <cell r="F678">
            <v>5784.0058882350568</v>
          </cell>
          <cell r="N678">
            <v>0.7994</v>
          </cell>
        </row>
        <row r="679">
          <cell r="A679">
            <v>674</v>
          </cell>
          <cell r="C679">
            <v>215055247</v>
          </cell>
          <cell r="D679">
            <v>176260255.62</v>
          </cell>
          <cell r="F679">
            <v>11613.819294626837</v>
          </cell>
          <cell r="N679">
            <v>0.7994</v>
          </cell>
        </row>
        <row r="680">
          <cell r="A680">
            <v>675</v>
          </cell>
          <cell r="C680">
            <v>198009144</v>
          </cell>
          <cell r="D680">
            <v>161089687.18000001</v>
          </cell>
          <cell r="F680">
            <v>10980.837483856754</v>
          </cell>
          <cell r="N680">
            <v>0.7994</v>
          </cell>
        </row>
        <row r="681">
          <cell r="A681">
            <v>676</v>
          </cell>
          <cell r="C681">
            <v>198387152</v>
          </cell>
          <cell r="D681">
            <v>163900687.09</v>
          </cell>
          <cell r="F681">
            <v>9993.6529001438648</v>
          </cell>
          <cell r="N681">
            <v>0.79</v>
          </cell>
        </row>
        <row r="682">
          <cell r="A682">
            <v>677</v>
          </cell>
          <cell r="C682">
            <v>192676836</v>
          </cell>
          <cell r="D682">
            <v>158934806.09</v>
          </cell>
          <cell r="F682">
            <v>5784.4834254505986</v>
          </cell>
          <cell r="N682">
            <v>0.79</v>
          </cell>
        </row>
        <row r="683">
          <cell r="A683">
            <v>678</v>
          </cell>
          <cell r="C683">
            <v>195552670</v>
          </cell>
          <cell r="D683">
            <v>162686851.09</v>
          </cell>
          <cell r="F683">
            <v>5607.8977787098556</v>
          </cell>
          <cell r="N683">
            <v>0.79</v>
          </cell>
        </row>
        <row r="684">
          <cell r="A684">
            <v>679</v>
          </cell>
          <cell r="C684">
            <v>187302600</v>
          </cell>
          <cell r="D684">
            <v>154495023.11000001</v>
          </cell>
          <cell r="F684">
            <v>6111.4846817144789</v>
          </cell>
          <cell r="N684">
            <v>0.79</v>
          </cell>
        </row>
        <row r="685">
          <cell r="A685">
            <v>680</v>
          </cell>
          <cell r="C685">
            <v>191157559</v>
          </cell>
          <cell r="D685">
            <v>158417151.97999999</v>
          </cell>
          <cell r="F685">
            <v>6215.7238784068431</v>
          </cell>
          <cell r="N685">
            <v>0.79</v>
          </cell>
        </row>
        <row r="686">
          <cell r="A686">
            <v>681</v>
          </cell>
          <cell r="C686">
            <v>193334606</v>
          </cell>
          <cell r="D686">
            <v>162594455.50999999</v>
          </cell>
          <cell r="F686">
            <v>5250.5355796521917</v>
          </cell>
          <cell r="N686">
            <v>0.79010000000000002</v>
          </cell>
        </row>
        <row r="687">
          <cell r="A687">
            <v>682</v>
          </cell>
          <cell r="C687">
            <v>189935797</v>
          </cell>
          <cell r="D687">
            <v>160931131.76999998</v>
          </cell>
          <cell r="F687">
            <v>3926.1422198659038</v>
          </cell>
          <cell r="N687">
            <v>0.79010000000000002</v>
          </cell>
        </row>
        <row r="688">
          <cell r="A688">
            <v>683</v>
          </cell>
          <cell r="C688">
            <v>191485354</v>
          </cell>
          <cell r="D688">
            <v>160949493.76999998</v>
          </cell>
          <cell r="F688">
            <v>4830.5749470014407</v>
          </cell>
          <cell r="N688">
            <v>0.79010000000000002</v>
          </cell>
        </row>
        <row r="689">
          <cell r="A689">
            <v>684</v>
          </cell>
          <cell r="C689">
            <v>191485354</v>
          </cell>
          <cell r="D689">
            <v>160949493.76999998</v>
          </cell>
          <cell r="F689">
            <v>4830.5749470014407</v>
          </cell>
          <cell r="N689">
            <v>0.79010000000000002</v>
          </cell>
        </row>
        <row r="690">
          <cell r="A690">
            <v>685</v>
          </cell>
          <cell r="C690">
            <v>193584913</v>
          </cell>
          <cell r="D690">
            <v>166364588.75999999</v>
          </cell>
          <cell r="F690">
            <v>2834.6373780611793</v>
          </cell>
          <cell r="N690">
            <v>0.79010000000000002</v>
          </cell>
        </row>
        <row r="691">
          <cell r="A691">
            <v>686</v>
          </cell>
          <cell r="C691">
            <v>194527627</v>
          </cell>
          <cell r="D691">
            <v>166964346.22</v>
          </cell>
          <cell r="F691">
            <v>4210.9691043547355</v>
          </cell>
          <cell r="N691">
            <v>0.79010000000000002</v>
          </cell>
        </row>
        <row r="692">
          <cell r="A692">
            <v>687</v>
          </cell>
          <cell r="C692">
            <v>198138610</v>
          </cell>
          <cell r="D692">
            <v>167124145.22</v>
          </cell>
          <cell r="F692">
            <v>5416.4199416272468</v>
          </cell>
          <cell r="N692">
            <v>0.79010000000000002</v>
          </cell>
        </row>
        <row r="693">
          <cell r="A693">
            <v>688</v>
          </cell>
          <cell r="C693">
            <v>197109401</v>
          </cell>
          <cell r="D693">
            <v>172153245.22</v>
          </cell>
          <cell r="F693">
            <v>1308.1768154746296</v>
          </cell>
          <cell r="N693">
            <v>0.79010000000000002</v>
          </cell>
        </row>
        <row r="694">
          <cell r="A694">
            <v>689</v>
          </cell>
          <cell r="C694">
            <v>195129142</v>
          </cell>
          <cell r="D694">
            <v>172153245.22</v>
          </cell>
          <cell r="F694">
            <v>852.52309236121073</v>
          </cell>
          <cell r="N694">
            <v>0.79010000000000002</v>
          </cell>
        </row>
        <row r="695">
          <cell r="A695">
            <v>690</v>
          </cell>
          <cell r="C695">
            <v>193928023</v>
          </cell>
          <cell r="D695">
            <v>174131427.96000001</v>
          </cell>
          <cell r="F695">
            <v>-711.8238024847924</v>
          </cell>
          <cell r="N695">
            <v>0.79010000000000002</v>
          </cell>
        </row>
        <row r="696">
          <cell r="A696">
            <v>691</v>
          </cell>
          <cell r="C696">
            <v>179226892</v>
          </cell>
          <cell r="D696">
            <v>156265823.67000002</v>
          </cell>
          <cell r="F696">
            <v>465.34377405956548</v>
          </cell>
          <cell r="N696">
            <v>0.79010000000000002</v>
          </cell>
        </row>
        <row r="697">
          <cell r="A697">
            <v>692</v>
          </cell>
          <cell r="C697">
            <v>178246868</v>
          </cell>
          <cell r="D697">
            <v>156695124.34999999</v>
          </cell>
          <cell r="F697">
            <v>261.84035788094297</v>
          </cell>
          <cell r="N697">
            <v>0.79010000000000002</v>
          </cell>
        </row>
        <row r="698">
          <cell r="A698">
            <v>693</v>
          </cell>
          <cell r="C698">
            <v>176460457</v>
          </cell>
          <cell r="D698">
            <v>155803064.94</v>
          </cell>
          <cell r="F698">
            <v>-86.530821874912363</v>
          </cell>
          <cell r="N698">
            <v>0.79010000000000002</v>
          </cell>
        </row>
        <row r="699">
          <cell r="A699">
            <v>694</v>
          </cell>
          <cell r="C699">
            <v>174748110</v>
          </cell>
          <cell r="D699">
            <v>155875272.22</v>
          </cell>
          <cell r="F699">
            <v>-1232.6719668108599</v>
          </cell>
          <cell r="N699">
            <v>0.77629999999999999</v>
          </cell>
        </row>
        <row r="700">
          <cell r="A700">
            <v>695</v>
          </cell>
          <cell r="C700">
            <v>170709739</v>
          </cell>
          <cell r="D700">
            <v>151083077.02000001</v>
          </cell>
          <cell r="F700">
            <v>-148.64289634851048</v>
          </cell>
          <cell r="N700">
            <v>0.77629999999999999</v>
          </cell>
        </row>
        <row r="701">
          <cell r="A701">
            <v>696</v>
          </cell>
          <cell r="C701">
            <v>133186606</v>
          </cell>
          <cell r="D701">
            <v>115697170.02000001</v>
          </cell>
          <cell r="F701">
            <v>684.6164674984193</v>
          </cell>
          <cell r="N701">
            <v>0.77629999999999999</v>
          </cell>
        </row>
        <row r="702">
          <cell r="A702">
            <v>697</v>
          </cell>
          <cell r="C702">
            <v>134332786</v>
          </cell>
          <cell r="D702">
            <v>115365823.12</v>
          </cell>
          <cell r="F702">
            <v>1762.6073305736027</v>
          </cell>
          <cell r="N702">
            <v>0.77629999999999999</v>
          </cell>
        </row>
        <row r="703">
          <cell r="A703">
            <v>698</v>
          </cell>
          <cell r="C703">
            <v>136206543</v>
          </cell>
          <cell r="D703">
            <v>115690923.12</v>
          </cell>
          <cell r="F703">
            <v>3045.9491170523561</v>
          </cell>
          <cell r="N703">
            <v>0.77629999999999999</v>
          </cell>
        </row>
        <row r="704">
          <cell r="A704">
            <v>699</v>
          </cell>
          <cell r="C704">
            <v>129411609</v>
          </cell>
          <cell r="D704">
            <v>109929542.12</v>
          </cell>
          <cell r="F704">
            <v>2940.1642784511832</v>
          </cell>
          <cell r="N704">
            <v>0.77639999999999998</v>
          </cell>
        </row>
        <row r="705">
          <cell r="A705">
            <v>700</v>
          </cell>
          <cell r="C705">
            <v>129845006</v>
          </cell>
          <cell r="D705">
            <v>109042355.66</v>
          </cell>
          <cell r="F705">
            <v>3641.9471071174012</v>
          </cell>
          <cell r="N705">
            <v>0.77639999999999998</v>
          </cell>
        </row>
        <row r="706">
          <cell r="A706">
            <v>701</v>
          </cell>
          <cell r="C706">
            <v>131233946</v>
          </cell>
          <cell r="D706">
            <v>109968485.66</v>
          </cell>
          <cell r="F706">
            <v>4018.005288549316</v>
          </cell>
          <cell r="N706">
            <v>0.77639999999999998</v>
          </cell>
        </row>
        <row r="707">
          <cell r="A707">
            <v>702</v>
          </cell>
          <cell r="C707">
            <v>131696450</v>
          </cell>
          <cell r="D707">
            <v>112887547.66</v>
          </cell>
          <cell r="F707">
            <v>5616.7543869502479</v>
          </cell>
          <cell r="N707">
            <v>0.77639999999999998</v>
          </cell>
        </row>
        <row r="708">
          <cell r="A708">
            <v>703</v>
          </cell>
          <cell r="C708">
            <v>130553723</v>
          </cell>
          <cell r="D708">
            <v>115955415.09</v>
          </cell>
          <cell r="F708">
            <v>4797.1457230159158</v>
          </cell>
          <cell r="N708">
            <v>0.77639999999999998</v>
          </cell>
        </row>
        <row r="709">
          <cell r="A709">
            <v>704</v>
          </cell>
          <cell r="C709">
            <v>131057911</v>
          </cell>
          <cell r="D709">
            <v>115955415.09</v>
          </cell>
          <cell r="F709">
            <v>5077.5162706556193</v>
          </cell>
          <cell r="N709">
            <v>0.77639999999999998</v>
          </cell>
        </row>
        <row r="710">
          <cell r="A710">
            <v>705</v>
          </cell>
          <cell r="C710">
            <v>131608663</v>
          </cell>
          <cell r="D710">
            <v>116521239.5</v>
          </cell>
          <cell r="F710">
            <v>5254.9608097213804</v>
          </cell>
          <cell r="N710">
            <v>0.77639999999999998</v>
          </cell>
        </row>
        <row r="711">
          <cell r="A711">
            <v>706</v>
          </cell>
          <cell r="C711">
            <v>131211469</v>
          </cell>
          <cell r="D711">
            <v>117753475.36</v>
          </cell>
          <cell r="F711">
            <v>3372.9603803071441</v>
          </cell>
          <cell r="N711">
            <v>0.77639999999999998</v>
          </cell>
        </row>
        <row r="712">
          <cell r="A712">
            <v>707</v>
          </cell>
          <cell r="C712">
            <v>130331324</v>
          </cell>
          <cell r="D712">
            <v>117753475.36</v>
          </cell>
          <cell r="F712">
            <v>2978.1446921522584</v>
          </cell>
          <cell r="N712">
            <v>0.77639999999999998</v>
          </cell>
        </row>
        <row r="713">
          <cell r="A713">
            <v>708</v>
          </cell>
          <cell r="C713">
            <v>131334005</v>
          </cell>
          <cell r="D713">
            <v>117525884.36</v>
          </cell>
          <cell r="F713">
            <v>4070.0051617904737</v>
          </cell>
          <cell r="N713">
            <v>0.77639999999999998</v>
          </cell>
        </row>
        <row r="714">
          <cell r="A714">
            <v>709</v>
          </cell>
          <cell r="C714">
            <v>130777403</v>
          </cell>
          <cell r="D714">
            <v>117525884.36</v>
          </cell>
          <cell r="F714">
            <v>3421.2037780810042</v>
          </cell>
          <cell r="N714">
            <v>0.77639999999999998</v>
          </cell>
        </row>
        <row r="715">
          <cell r="A715">
            <v>710</v>
          </cell>
          <cell r="C715">
            <v>122009773</v>
          </cell>
          <cell r="D715">
            <v>107333680.58</v>
          </cell>
          <cell r="F715">
            <v>3316.5914329243278</v>
          </cell>
          <cell r="N715">
            <v>0.77639999999999998</v>
          </cell>
        </row>
        <row r="716">
          <cell r="A716">
            <v>711</v>
          </cell>
          <cell r="C716">
            <v>124844736</v>
          </cell>
          <cell r="D716">
            <v>107333680.58</v>
          </cell>
          <cell r="F716">
            <v>4776.0321352234369</v>
          </cell>
          <cell r="N716">
            <v>0.77639999999999998</v>
          </cell>
        </row>
        <row r="717">
          <cell r="A717">
            <v>712</v>
          </cell>
          <cell r="C717">
            <v>127621437</v>
          </cell>
          <cell r="D717">
            <v>110208455.82000001</v>
          </cell>
          <cell r="F717">
            <v>4741.0718439524362</v>
          </cell>
          <cell r="N717">
            <v>0.77639999999999998</v>
          </cell>
        </row>
        <row r="718">
          <cell r="A718">
            <v>713</v>
          </cell>
          <cell r="C718">
            <v>126267414</v>
          </cell>
          <cell r="D718">
            <v>112151826.81</v>
          </cell>
          <cell r="F718">
            <v>3048.221558162676</v>
          </cell>
          <cell r="N718">
            <v>0.76910000000000001</v>
          </cell>
        </row>
        <row r="719">
          <cell r="A719">
            <v>714</v>
          </cell>
          <cell r="C719">
            <v>124720445</v>
          </cell>
          <cell r="D719">
            <v>110683321.08</v>
          </cell>
          <cell r="F719">
            <v>2660.4925565876947</v>
          </cell>
          <cell r="N719">
            <v>0.76910000000000001</v>
          </cell>
        </row>
        <row r="720">
          <cell r="A720">
            <v>715</v>
          </cell>
          <cell r="C720">
            <v>126344201</v>
          </cell>
          <cell r="D720">
            <v>112462859.08</v>
          </cell>
          <cell r="F720">
            <v>2694.2016707836447</v>
          </cell>
          <cell r="N720">
            <v>0.76910000000000001</v>
          </cell>
        </row>
        <row r="721">
          <cell r="A721">
            <v>716</v>
          </cell>
          <cell r="C721">
            <v>128714034</v>
          </cell>
          <cell r="D721">
            <v>115290488.28</v>
          </cell>
          <cell r="F721">
            <v>2761.0126218718624</v>
          </cell>
          <cell r="N721">
            <v>0.76910000000000001</v>
          </cell>
        </row>
        <row r="722">
          <cell r="A722">
            <v>717</v>
          </cell>
          <cell r="C722">
            <v>128374314</v>
          </cell>
          <cell r="D722">
            <v>115290488.28</v>
          </cell>
          <cell r="F722">
            <v>2278.0363553103334</v>
          </cell>
          <cell r="N722">
            <v>0.76910000000000001</v>
          </cell>
        </row>
        <row r="723">
          <cell r="A723">
            <v>718</v>
          </cell>
          <cell r="C723">
            <v>115419326</v>
          </cell>
          <cell r="D723">
            <v>103204550.28</v>
          </cell>
          <cell r="F723">
            <v>2720.0337405773225</v>
          </cell>
          <cell r="N723">
            <v>0.76910000000000001</v>
          </cell>
        </row>
        <row r="724">
          <cell r="A724">
            <v>719</v>
          </cell>
          <cell r="C724">
            <v>119888820</v>
          </cell>
          <cell r="D724">
            <v>95921748.370000005</v>
          </cell>
          <cell r="F724">
            <v>5619.2860251482934</v>
          </cell>
          <cell r="N724">
            <v>0.76910000000000001</v>
          </cell>
        </row>
        <row r="725">
          <cell r="A725">
            <v>720</v>
          </cell>
          <cell r="C725">
            <v>124704574</v>
          </cell>
          <cell r="D725">
            <v>101289652.52000001</v>
          </cell>
          <cell r="F725">
            <v>4800.315080715267</v>
          </cell>
          <cell r="N725">
            <v>0.76910000000000001</v>
          </cell>
        </row>
        <row r="726">
          <cell r="A726">
            <v>721</v>
          </cell>
          <cell r="C726">
            <v>117768311</v>
          </cell>
          <cell r="D726">
            <v>96404263.520000011</v>
          </cell>
          <cell r="F726">
            <v>4078.88688300381</v>
          </cell>
          <cell r="N726">
            <v>0.76910000000000001</v>
          </cell>
        </row>
        <row r="727">
          <cell r="A727">
            <v>722</v>
          </cell>
          <cell r="C727">
            <v>116122680</v>
          </cell>
          <cell r="D727">
            <v>93603177.289999992</v>
          </cell>
          <cell r="F727">
            <v>6005.3029470764213</v>
          </cell>
          <cell r="N727">
            <v>0.76919999999999999</v>
          </cell>
        </row>
        <row r="728">
          <cell r="A728">
            <v>723</v>
          </cell>
          <cell r="C728">
            <v>117850971</v>
          </cell>
          <cell r="D728">
            <v>96250267.289999992</v>
          </cell>
          <cell r="F728">
            <v>5066.0380286188602</v>
          </cell>
          <cell r="N728">
            <v>0.76919999999999999</v>
          </cell>
        </row>
        <row r="729">
          <cell r="A729">
            <v>724</v>
          </cell>
          <cell r="C729">
            <v>118334885</v>
          </cell>
          <cell r="D729">
            <v>95799723.519999996</v>
          </cell>
          <cell r="F729">
            <v>1918.1197984199225</v>
          </cell>
          <cell r="N729">
            <v>0.76919999999999999</v>
          </cell>
        </row>
        <row r="730">
          <cell r="A730">
            <v>725</v>
          </cell>
          <cell r="C730">
            <v>120375168</v>
          </cell>
          <cell r="D730">
            <v>99571121.520000011</v>
          </cell>
          <cell r="F730">
            <v>469.39181432889018</v>
          </cell>
          <cell r="N730">
            <v>0.76919999999999999</v>
          </cell>
        </row>
        <row r="731">
          <cell r="A731">
            <v>726</v>
          </cell>
          <cell r="C731">
            <v>120789550</v>
          </cell>
          <cell r="D731">
            <v>100513589.21000001</v>
          </cell>
          <cell r="F731">
            <v>1036.6750860376678</v>
          </cell>
          <cell r="N731">
            <v>0.76919999999999999</v>
          </cell>
        </row>
        <row r="732">
          <cell r="A732">
            <v>727</v>
          </cell>
          <cell r="C732">
            <v>123477535</v>
          </cell>
          <cell r="D732">
            <v>102302567.45</v>
          </cell>
          <cell r="F732">
            <v>1471.3153969505361</v>
          </cell>
          <cell r="N732">
            <v>0.76919999999999999</v>
          </cell>
        </row>
        <row r="733">
          <cell r="A733">
            <v>728</v>
          </cell>
          <cell r="C733">
            <v>129729118</v>
          </cell>
          <cell r="D733">
            <v>105773665.68000001</v>
          </cell>
          <cell r="F733">
            <v>1187.6900939532834</v>
          </cell>
          <cell r="N733">
            <v>0.76919999999999999</v>
          </cell>
        </row>
        <row r="734">
          <cell r="A734">
            <v>729</v>
          </cell>
          <cell r="C734">
            <v>132080929</v>
          </cell>
          <cell r="D734">
            <v>110326463.68000001</v>
          </cell>
          <cell r="F734">
            <v>-1126.0431821951443</v>
          </cell>
          <cell r="N734">
            <v>0.76919999999999999</v>
          </cell>
        </row>
        <row r="735">
          <cell r="A735">
            <v>730</v>
          </cell>
          <cell r="C735">
            <v>135960345</v>
          </cell>
          <cell r="D735">
            <v>111247995.68000001</v>
          </cell>
          <cell r="F735">
            <v>83.340482520211481</v>
          </cell>
          <cell r="N735">
            <v>0.76919999999999999</v>
          </cell>
        </row>
        <row r="736">
          <cell r="A736">
            <v>731</v>
          </cell>
          <cell r="C736">
            <v>140935260</v>
          </cell>
          <cell r="D736">
            <v>112912138.89</v>
          </cell>
          <cell r="F736">
            <v>1291.1221317873851</v>
          </cell>
          <cell r="N736">
            <v>0.76919999999999999</v>
          </cell>
        </row>
        <row r="737">
          <cell r="A737">
            <v>732</v>
          </cell>
          <cell r="C737">
            <v>158928508</v>
          </cell>
          <cell r="D737">
            <v>121806555.11</v>
          </cell>
          <cell r="F737">
            <v>3322.2316601104721</v>
          </cell>
          <cell r="N737">
            <v>0.76459999999999995</v>
          </cell>
        </row>
        <row r="738">
          <cell r="A738">
            <v>733</v>
          </cell>
          <cell r="C738">
            <v>163202853</v>
          </cell>
          <cell r="D738">
            <v>129606849.75999999</v>
          </cell>
          <cell r="F738">
            <v>3034.6449416342475</v>
          </cell>
          <cell r="N738">
            <v>0.76459999999999995</v>
          </cell>
        </row>
        <row r="739">
          <cell r="A739">
            <v>734</v>
          </cell>
          <cell r="C739">
            <v>170200637</v>
          </cell>
          <cell r="D739">
            <v>128903658.7</v>
          </cell>
          <cell r="F739">
            <v>6450.2586894523884</v>
          </cell>
          <cell r="N739">
            <v>0.76459999999999995</v>
          </cell>
        </row>
        <row r="740">
          <cell r="A740">
            <v>734</v>
          </cell>
          <cell r="C740">
            <v>164897894</v>
          </cell>
          <cell r="D740">
            <v>129124524.59999999</v>
          </cell>
          <cell r="F740">
            <v>4026.4432748395234</v>
          </cell>
          <cell r="N740">
            <v>0.76459999999999995</v>
          </cell>
        </row>
        <row r="741">
          <cell r="A741">
            <v>735</v>
          </cell>
          <cell r="C741">
            <v>164340214</v>
          </cell>
          <cell r="D741">
            <v>127744126.59999999</v>
          </cell>
          <cell r="F741">
            <v>4451.1394483236945</v>
          </cell>
          <cell r="N741">
            <v>0.76459999999999995</v>
          </cell>
        </row>
        <row r="742">
          <cell r="A742">
            <v>735</v>
          </cell>
          <cell r="C742">
            <v>164089676</v>
          </cell>
          <cell r="D742">
            <v>122575465.59999999</v>
          </cell>
          <cell r="F742">
            <v>6144.815185403535</v>
          </cell>
          <cell r="N742">
            <v>0.76459999999999995</v>
          </cell>
        </row>
        <row r="743">
          <cell r="A743">
            <v>736</v>
          </cell>
          <cell r="C743">
            <v>174592660</v>
          </cell>
          <cell r="D743">
            <v>128119869.37</v>
          </cell>
          <cell r="F743">
            <v>10141.126911594612</v>
          </cell>
          <cell r="N743">
            <v>0.76459999999999995</v>
          </cell>
        </row>
        <row r="744">
          <cell r="A744">
            <v>737</v>
          </cell>
          <cell r="C744">
            <v>177356013</v>
          </cell>
          <cell r="D744">
            <v>138804519.37</v>
          </cell>
          <cell r="F744">
            <v>5591.5572491775602</v>
          </cell>
          <cell r="N744">
            <v>0.76459999999999995</v>
          </cell>
        </row>
        <row r="745">
          <cell r="A745">
            <v>738</v>
          </cell>
          <cell r="C745">
            <v>184377526</v>
          </cell>
          <cell r="D745">
            <v>136493373.67000002</v>
          </cell>
          <cell r="F745">
            <v>9236.8167036369305</v>
          </cell>
          <cell r="N745">
            <v>0.76459999999999995</v>
          </cell>
        </row>
        <row r="746">
          <cell r="A746">
            <v>739</v>
          </cell>
          <cell r="C746">
            <v>193352257</v>
          </cell>
          <cell r="D746">
            <v>138682623.67000002</v>
          </cell>
          <cell r="F746">
            <v>11699.386916810785</v>
          </cell>
          <cell r="N746">
            <v>0.76459999999999995</v>
          </cell>
        </row>
        <row r="747">
          <cell r="A747">
            <v>740</v>
          </cell>
          <cell r="C747">
            <v>194385857</v>
          </cell>
          <cell r="D747">
            <v>142706148.67000002</v>
          </cell>
          <cell r="F747">
            <v>10299.105743678658</v>
          </cell>
          <cell r="N747">
            <v>0.76470000000000005</v>
          </cell>
        </row>
        <row r="748">
          <cell r="A748">
            <v>741</v>
          </cell>
          <cell r="C748">
            <v>198536791</v>
          </cell>
          <cell r="D748">
            <v>148785459.09999999</v>
          </cell>
          <cell r="F748">
            <v>9120.8261366296501</v>
          </cell>
          <cell r="N748">
            <v>0.76470000000000005</v>
          </cell>
        </row>
        <row r="749">
          <cell r="A749">
            <v>742</v>
          </cell>
          <cell r="C749">
            <v>204132188</v>
          </cell>
          <cell r="D749">
            <v>153158259.09999999</v>
          </cell>
          <cell r="F749">
            <v>10063.289605476984</v>
          </cell>
          <cell r="N749">
            <v>0.76470000000000005</v>
          </cell>
        </row>
      </sheetData>
      <sheetData sheetId="1"/>
      <sheetData sheetId="2"/>
      <sheetData sheetId="3"/>
      <sheetData sheetId="4"/>
      <sheetData sheetId="5"/>
      <sheetData sheetId="6"/>
      <sheetData sheetId="7"/>
      <sheetData sheetId="8" refreshError="1"/>
      <sheetData sheetId="9" refreshError="1"/>
      <sheetData sheetId="10" refreshError="1"/>
      <sheetData sheetId="11"/>
      <sheetData sheetId="12"/>
      <sheetData sheetId="13"/>
      <sheetData sheetId="14"/>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Book3"/>
    </sheetNames>
    <definedNames>
      <definedName name="_mm1" refersTo="#REF!"/>
      <definedName name="_mm2" refersTo="#REF!"/>
      <definedName name="_mm3" refersTo="#REF!"/>
      <definedName name="_mm4" refersTo="#REF!"/>
      <definedName name="_r" refersTo="#REF!"/>
      <definedName name="AD" refersTo="#REF!"/>
      <definedName name="Argentina" refersTo="#REF!"/>
      <definedName name="cassia" refersTo="#REF!"/>
      <definedName name="f" refersTo="#REF!"/>
      <definedName name="ff" refersTo="#REF!"/>
      <definedName name="fff" refersTo="#REF!"/>
      <definedName name="fffff" refersTo="#REF!"/>
      <definedName name="ffffff" refersTo="#REF!"/>
      <definedName name="graf98" refersTo="#REF!"/>
      <definedName name="hhh" refersTo="#REF!"/>
      <definedName name="ISS" refersTo="#REF!"/>
      <definedName name="m" refersTo="#REF!"/>
      <definedName name="Macro5" refersTo="#REF!"/>
      <definedName name="Menu" refersTo="#REF!"/>
      <definedName name="mm" refersTo="#REF!"/>
      <definedName name="Premissas" refersTo="#REF!"/>
      <definedName name="rr" refersTo="#REF!"/>
      <definedName name="rrr" refersTo="#REF!"/>
      <definedName name="scad" refersTo="#REF!"/>
      <definedName name="Stein" refersTo="#REF!"/>
      <definedName name="Tab" refersTo="#REF!"/>
      <definedName name="Tabe" refersTo="#REF!"/>
      <definedName name="Tabelas" refersTo="#REF!"/>
      <definedName name="TT" refersTo="#REF!"/>
      <definedName name="tti" refersTo="#REF!"/>
      <definedName name="xa" refersTo="#REF!"/>
      <definedName name="xZ" refersTo="#REF!"/>
    </definedNames>
    <sheetDataSet>
      <sheetData sheetId="0" refreshError="1"/>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o1"/>
      <sheetName val="#¡REF"/>
      <sheetName val="Descriptor_Informe"/>
      <sheetName val="copiar"/>
      <sheetName val="98"/>
      <sheetName val="recup. "/>
      <sheetName val="cast netos "/>
      <sheetName val="Res_Glo_M05"/>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ZO2002"/>
      <sheetName val="MAYO2002"/>
      <sheetName val="JUNIO2002"/>
      <sheetName val="Portada"/>
      <sheetName val="Tipos de cambio"/>
      <sheetName val="Activo"/>
      <sheetName val="Pasivo"/>
      <sheetName val="ActivoUSD"/>
      <sheetName val="PasivoUSD"/>
      <sheetName val="ActivoVar"/>
      <sheetName val="PasivoVar"/>
      <sheetName val="ActivoAjustes"/>
      <sheetName val="PasivoAjustes "/>
      <sheetName val="ActivoEspaña"/>
      <sheetName val="PasivoEspaña"/>
      <sheetName val="ActivoUSDEspaña"/>
      <sheetName val="PasivoUSDEspaña"/>
      <sheetName val="ActivoVarEspaña"/>
      <sheetName val="PasivoVarEspaña"/>
      <sheetName val="ActivoMedioAcum"/>
      <sheetName val="PasivoMedioAcum"/>
      <sheetName val="ActivoUSDMedioAcum"/>
      <sheetName val="PasivoUSDMedioAcum"/>
      <sheetName val="ActivoVarMedioAcum"/>
      <sheetName val="PasivoVarMedioAcum"/>
      <sheetName val="ActivoEstructura"/>
      <sheetName val="PasivoEstructura"/>
      <sheetName val="ActivoGrafML"/>
      <sheetName val="ActivoGrafUSD"/>
      <sheetName val="PasivoGrafML"/>
      <sheetName val="PasivoGrafUSD"/>
      <sheetName val="BalanceActEstGraf"/>
      <sheetName val="BalancePasEstGraf "/>
      <sheetName val="BalanceEstMedGraf"/>
      <sheetName val="CarteraTitML"/>
      <sheetName val="CarteraTitUSD"/>
      <sheetName val="CarteraTitVar"/>
      <sheetName val="CréditoClientesML"/>
      <sheetName val="CréditoClientesUSD"/>
      <sheetName val="CréditoClientesAcumML"/>
      <sheetName val="CréditoClientesAcumUSD"/>
      <sheetName val="CréditoGrafML"/>
      <sheetName val="CréditoGrafUSD"/>
      <sheetName val="CréditoClientesSegmentosML"/>
      <sheetName val="CréditoClientesSegmentosUSD"/>
      <sheetName val="CréditoClientesSegmentosVar"/>
      <sheetName val="CréditoClientesSegAcumML"/>
      <sheetName val="CréditoClientesSegAcumUSD"/>
      <sheetName val="CréditoClientesSegGrafML"/>
      <sheetName val="CréditoClientesSegGrafUSD"/>
      <sheetName val="IFCOAML"/>
      <sheetName val="IFCOAUSD"/>
      <sheetName val="DebitosML"/>
      <sheetName val="DebitosUSD"/>
      <sheetName val="DéditoGrafML"/>
      <sheetName val="DéditoGrafUSD"/>
      <sheetName val="FondosEspML"/>
      <sheetName val="FondosEspUSD"/>
      <sheetName val="RRPPYOPML"/>
      <sheetName val="RRPPYOPUSD"/>
      <sheetName val="ActivoMonedasML"/>
      <sheetName val="ActivoMonedasUSD"/>
      <sheetName val="PasivoMonedasML"/>
      <sheetName val="PasivoMonedasUSD"/>
      <sheetName val="SociedadesActivoML"/>
      <sheetName val="SociedadesActivoUSD"/>
      <sheetName val="SociedadesPasivoML"/>
      <sheetName val="SociedadesPasivoUSD"/>
      <sheetName val="SociedadesActivoMLVar"/>
      <sheetName val="SociedadesPasivoMLVar"/>
      <sheetName val="SociedadesActivoUSDVar"/>
      <sheetName val="SociedadesPasivoUSDVar"/>
      <sheetName val="BALCONSI"/>
      <sheetName val="MIntermActivo"/>
      <sheetName val="MIntermPasivo"/>
      <sheetName val="Activo99"/>
      <sheetName val="Activo00"/>
      <sheetName val="Activo00ppto"/>
      <sheetName val="Pasivo99"/>
      <sheetName val="Pasivo00"/>
      <sheetName val="Pasivo00ppto"/>
      <sheetName val="Ingfin99"/>
      <sheetName val="Ingfin00"/>
      <sheetName val="Ingfinppto"/>
      <sheetName val="Costfin99"/>
      <sheetName val="Costfin00"/>
      <sheetName val="Costfinppto"/>
      <sheetName val="Comin"/>
      <sheetName val="Otgtos"/>
      <sheetName val="SocLocalML"/>
      <sheetName val="clientes"/>
      <sheetName val="clientes2"/>
      <sheetName val="inmovmat"/>
      <sheetName val="Detalle Fondos"/>
      <sheetName val="Hoja2"/>
      <sheetName val="Hoja3"/>
      <sheetName val="CyP996"/>
      <sheetName val="Activos Inmateriales"/>
      <sheetName val="Balance"/>
      <sheetName val="SopBal-00"/>
      <sheetName val="ACTIVOBCOML61"/>
      <sheetName val="PASIVOPAISML57"/>
      <sheetName val="MIVOLMEDIOACTML111"/>
      <sheetName val="Hoja1"/>
      <sheetName val="Hoja1 (3)"/>
      <sheetName val="Cascada"/>
      <sheetName val="Table_Inversion"/>
      <sheetName val="Table_Trading"/>
    </sheetNames>
    <sheetDataSet>
      <sheetData sheetId="0" refreshError="1"/>
      <sheetData sheetId="1" refreshError="1"/>
      <sheetData sheetId="2" refreshError="1"/>
      <sheetData sheetId="3" refreshError="1">
        <row r="22">
          <cell r="C22">
            <v>36280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FM VaR Summary"/>
      <sheetName val="90 Day History"/>
      <sheetName val="Total P&amp;L"/>
      <sheetName val="Total Loans"/>
      <sheetName val="Closed"/>
      <sheetName val="Inprocess"/>
      <sheetName val="Hedge"/>
      <sheetName val="Backtesting Graph"/>
      <sheetName val="VaR Graph"/>
      <sheetName val="DVO1 Graph"/>
      <sheetName val="SMFM VaR Summary 2011"/>
      <sheetName val="VaR History 20130130"/>
    </sheetNames>
    <sheetDataSet>
      <sheetData sheetId="0" refreshError="1">
        <row r="4">
          <cell r="B4">
            <v>41002</v>
          </cell>
        </row>
        <row r="5">
          <cell r="B5">
            <v>40637</v>
          </cell>
        </row>
        <row r="6">
          <cell r="B6">
            <v>40638</v>
          </cell>
        </row>
        <row r="7">
          <cell r="B7">
            <v>40639</v>
          </cell>
        </row>
        <row r="8">
          <cell r="B8">
            <v>40640</v>
          </cell>
        </row>
        <row r="9">
          <cell r="B9">
            <v>40641</v>
          </cell>
        </row>
        <row r="10">
          <cell r="B10">
            <v>40645</v>
          </cell>
        </row>
        <row r="11">
          <cell r="B11">
            <v>40646</v>
          </cell>
        </row>
        <row r="12">
          <cell r="B12">
            <v>40647</v>
          </cell>
        </row>
        <row r="13">
          <cell r="B13">
            <v>40648</v>
          </cell>
        </row>
        <row r="14">
          <cell r="B14">
            <v>40651</v>
          </cell>
        </row>
        <row r="15">
          <cell r="B15">
            <v>40652</v>
          </cell>
        </row>
        <row r="16">
          <cell r="B16">
            <v>40653</v>
          </cell>
        </row>
        <row r="17">
          <cell r="B17">
            <v>40654</v>
          </cell>
        </row>
        <row r="18">
          <cell r="B18">
            <v>40655</v>
          </cell>
        </row>
        <row r="19">
          <cell r="B19">
            <v>40658</v>
          </cell>
        </row>
        <row r="20">
          <cell r="B20">
            <v>40659</v>
          </cell>
        </row>
        <row r="21">
          <cell r="B21">
            <v>40660</v>
          </cell>
        </row>
        <row r="22">
          <cell r="B22">
            <v>40661</v>
          </cell>
        </row>
        <row r="23">
          <cell r="B23">
            <v>40662</v>
          </cell>
        </row>
        <row r="24">
          <cell r="B24">
            <v>40665</v>
          </cell>
        </row>
        <row r="25">
          <cell r="B25">
            <v>40666</v>
          </cell>
        </row>
        <row r="26">
          <cell r="B26">
            <v>40667</v>
          </cell>
        </row>
        <row r="27">
          <cell r="B27">
            <v>40668</v>
          </cell>
        </row>
        <row r="28">
          <cell r="B28">
            <v>40669</v>
          </cell>
        </row>
        <row r="29">
          <cell r="B29">
            <v>40672</v>
          </cell>
        </row>
        <row r="30">
          <cell r="B30">
            <v>40673</v>
          </cell>
        </row>
        <row r="31">
          <cell r="B31">
            <v>40674</v>
          </cell>
        </row>
        <row r="32">
          <cell r="B32">
            <v>40675</v>
          </cell>
        </row>
        <row r="33">
          <cell r="B33">
            <v>40676</v>
          </cell>
        </row>
        <row r="34">
          <cell r="B34">
            <v>40679</v>
          </cell>
        </row>
        <row r="35">
          <cell r="B35">
            <v>40680</v>
          </cell>
        </row>
        <row r="36">
          <cell r="B36">
            <v>40681</v>
          </cell>
        </row>
        <row r="37">
          <cell r="B37">
            <v>40682</v>
          </cell>
        </row>
        <row r="38">
          <cell r="B38">
            <v>40683</v>
          </cell>
        </row>
        <row r="39">
          <cell r="B39">
            <v>40686</v>
          </cell>
        </row>
        <row r="40">
          <cell r="B40">
            <v>40687</v>
          </cell>
        </row>
        <row r="41">
          <cell r="B41">
            <v>40688</v>
          </cell>
        </row>
        <row r="42">
          <cell r="B42">
            <v>40689</v>
          </cell>
        </row>
        <row r="43">
          <cell r="B43">
            <v>40690</v>
          </cell>
        </row>
        <row r="44">
          <cell r="B44">
            <v>40694</v>
          </cell>
        </row>
        <row r="45">
          <cell r="B45">
            <v>40695</v>
          </cell>
        </row>
        <row r="46">
          <cell r="B46">
            <v>40696</v>
          </cell>
        </row>
        <row r="47">
          <cell r="B47">
            <v>40697</v>
          </cell>
        </row>
        <row r="48">
          <cell r="B48">
            <v>40700</v>
          </cell>
        </row>
        <row r="49">
          <cell r="B49">
            <v>40701</v>
          </cell>
        </row>
        <row r="50">
          <cell r="B50">
            <v>40702</v>
          </cell>
        </row>
        <row r="51">
          <cell r="B51">
            <v>40703</v>
          </cell>
        </row>
        <row r="52">
          <cell r="B52">
            <v>40704</v>
          </cell>
        </row>
        <row r="53">
          <cell r="B53">
            <v>40707</v>
          </cell>
        </row>
        <row r="54">
          <cell r="B54">
            <v>40708</v>
          </cell>
        </row>
        <row r="55">
          <cell r="B55">
            <v>40709</v>
          </cell>
        </row>
        <row r="56">
          <cell r="B56">
            <v>40710</v>
          </cell>
        </row>
        <row r="57">
          <cell r="B57">
            <v>40711</v>
          </cell>
        </row>
        <row r="58">
          <cell r="B58">
            <v>40714</v>
          </cell>
        </row>
        <row r="59">
          <cell r="B59">
            <v>40715</v>
          </cell>
        </row>
        <row r="60">
          <cell r="B60">
            <v>40716</v>
          </cell>
        </row>
        <row r="61">
          <cell r="B61">
            <v>40717</v>
          </cell>
        </row>
        <row r="62">
          <cell r="B62">
            <v>40718</v>
          </cell>
        </row>
        <row r="63">
          <cell r="B63">
            <v>40721</v>
          </cell>
        </row>
        <row r="64">
          <cell r="B64">
            <v>40722</v>
          </cell>
        </row>
        <row r="65">
          <cell r="B65">
            <v>40723</v>
          </cell>
        </row>
        <row r="66">
          <cell r="B66">
            <v>40724</v>
          </cell>
        </row>
        <row r="67">
          <cell r="B67">
            <v>40725</v>
          </cell>
        </row>
        <row r="68">
          <cell r="B68">
            <v>40729</v>
          </cell>
        </row>
        <row r="69">
          <cell r="B69">
            <v>40730</v>
          </cell>
        </row>
        <row r="70">
          <cell r="B70">
            <v>40731</v>
          </cell>
        </row>
        <row r="71">
          <cell r="B71">
            <v>40732</v>
          </cell>
        </row>
        <row r="72">
          <cell r="B72">
            <v>40735</v>
          </cell>
        </row>
        <row r="73">
          <cell r="B73">
            <v>40736</v>
          </cell>
        </row>
        <row r="74">
          <cell r="B74">
            <v>40737</v>
          </cell>
        </row>
        <row r="75">
          <cell r="B75">
            <v>40738</v>
          </cell>
        </row>
        <row r="76">
          <cell r="B76">
            <v>40739</v>
          </cell>
        </row>
        <row r="77">
          <cell r="B77">
            <v>40742</v>
          </cell>
        </row>
        <row r="78">
          <cell r="B78">
            <v>40743</v>
          </cell>
        </row>
        <row r="79">
          <cell r="B79">
            <v>40744</v>
          </cell>
        </row>
        <row r="80">
          <cell r="B80">
            <v>40745</v>
          </cell>
        </row>
        <row r="81">
          <cell r="B81">
            <v>40746</v>
          </cell>
        </row>
        <row r="82">
          <cell r="B82">
            <v>40749</v>
          </cell>
        </row>
        <row r="83">
          <cell r="B83">
            <v>40750</v>
          </cell>
        </row>
        <row r="84">
          <cell r="B84">
            <v>40751</v>
          </cell>
        </row>
        <row r="85">
          <cell r="B85">
            <v>40752</v>
          </cell>
        </row>
        <row r="86">
          <cell r="B86">
            <v>40753</v>
          </cell>
        </row>
        <row r="87">
          <cell r="B87">
            <v>40756</v>
          </cell>
        </row>
        <row r="88">
          <cell r="B88">
            <v>40757</v>
          </cell>
        </row>
        <row r="89">
          <cell r="B89">
            <v>40758</v>
          </cell>
        </row>
        <row r="90">
          <cell r="B90">
            <v>40759</v>
          </cell>
        </row>
        <row r="91">
          <cell r="B91">
            <v>40760</v>
          </cell>
        </row>
        <row r="92">
          <cell r="B92">
            <v>40763</v>
          </cell>
        </row>
        <row r="93">
          <cell r="B93">
            <v>40764</v>
          </cell>
        </row>
        <row r="94">
          <cell r="B94">
            <v>40765</v>
          </cell>
        </row>
        <row r="95">
          <cell r="B95">
            <v>40766</v>
          </cell>
        </row>
        <row r="96">
          <cell r="B96">
            <v>40767</v>
          </cell>
        </row>
        <row r="97">
          <cell r="B97">
            <v>40770</v>
          </cell>
        </row>
        <row r="98">
          <cell r="B98">
            <v>40771</v>
          </cell>
        </row>
        <row r="99">
          <cell r="B99">
            <v>40772</v>
          </cell>
        </row>
        <row r="100">
          <cell r="B100">
            <v>40773</v>
          </cell>
        </row>
        <row r="101">
          <cell r="B101">
            <v>40774</v>
          </cell>
        </row>
        <row r="102">
          <cell r="B102">
            <v>40777</v>
          </cell>
        </row>
        <row r="103">
          <cell r="B103">
            <v>40778</v>
          </cell>
        </row>
        <row r="104">
          <cell r="B104">
            <v>40779</v>
          </cell>
        </row>
        <row r="105">
          <cell r="B105">
            <v>40780</v>
          </cell>
        </row>
        <row r="106">
          <cell r="B106">
            <v>40781</v>
          </cell>
        </row>
        <row r="107">
          <cell r="B107">
            <v>40784</v>
          </cell>
        </row>
        <row r="108">
          <cell r="B108">
            <v>40785</v>
          </cell>
        </row>
        <row r="109">
          <cell r="B109">
            <v>40786</v>
          </cell>
        </row>
        <row r="110">
          <cell r="B110">
            <v>40787</v>
          </cell>
        </row>
        <row r="111">
          <cell r="B111">
            <v>40788</v>
          </cell>
        </row>
        <row r="112">
          <cell r="B112">
            <v>40792</v>
          </cell>
        </row>
        <row r="113">
          <cell r="B113">
            <v>40793</v>
          </cell>
        </row>
        <row r="114">
          <cell r="B114">
            <v>40794</v>
          </cell>
        </row>
        <row r="115">
          <cell r="B115">
            <v>40795</v>
          </cell>
        </row>
        <row r="116">
          <cell r="B116">
            <v>40798</v>
          </cell>
        </row>
        <row r="117">
          <cell r="B117">
            <v>40799</v>
          </cell>
        </row>
        <row r="118">
          <cell r="B118">
            <v>40800</v>
          </cell>
        </row>
        <row r="119">
          <cell r="B119">
            <v>40801</v>
          </cell>
        </row>
        <row r="120">
          <cell r="B120">
            <v>40802</v>
          </cell>
        </row>
        <row r="121">
          <cell r="B121">
            <v>40803</v>
          </cell>
        </row>
        <row r="122">
          <cell r="B122">
            <v>40806</v>
          </cell>
        </row>
        <row r="123">
          <cell r="B123">
            <v>40807</v>
          </cell>
        </row>
        <row r="124">
          <cell r="B124">
            <v>40808</v>
          </cell>
        </row>
        <row r="125">
          <cell r="B125">
            <v>40809</v>
          </cell>
        </row>
        <row r="126">
          <cell r="B126">
            <v>40812</v>
          </cell>
        </row>
        <row r="127">
          <cell r="B127">
            <v>40813</v>
          </cell>
        </row>
        <row r="128">
          <cell r="B128">
            <v>40814</v>
          </cell>
        </row>
        <row r="129">
          <cell r="B129">
            <v>40815</v>
          </cell>
        </row>
        <row r="130">
          <cell r="B130">
            <v>40816</v>
          </cell>
        </row>
        <row r="131">
          <cell r="B131">
            <v>40819</v>
          </cell>
        </row>
        <row r="132">
          <cell r="B132">
            <v>40820</v>
          </cell>
        </row>
        <row r="133">
          <cell r="B133">
            <v>40821</v>
          </cell>
        </row>
        <row r="134">
          <cell r="B134">
            <v>40822</v>
          </cell>
        </row>
        <row r="135">
          <cell r="B135">
            <v>40823</v>
          </cell>
        </row>
        <row r="136">
          <cell r="B136">
            <v>40827</v>
          </cell>
        </row>
        <row r="137">
          <cell r="B137">
            <v>40828</v>
          </cell>
        </row>
        <row r="138">
          <cell r="B138">
            <v>40829</v>
          </cell>
        </row>
        <row r="139">
          <cell r="B139">
            <v>40830</v>
          </cell>
        </row>
        <row r="140">
          <cell r="B140">
            <v>40833</v>
          </cell>
        </row>
        <row r="141">
          <cell r="B141">
            <v>40834</v>
          </cell>
        </row>
        <row r="142">
          <cell r="B142">
            <v>40835</v>
          </cell>
        </row>
        <row r="143">
          <cell r="B143">
            <v>40836</v>
          </cell>
        </row>
        <row r="144">
          <cell r="B144">
            <v>40837</v>
          </cell>
        </row>
        <row r="145">
          <cell r="B145">
            <v>40840</v>
          </cell>
        </row>
        <row r="146">
          <cell r="B146">
            <v>40841</v>
          </cell>
        </row>
        <row r="147">
          <cell r="B147">
            <v>40842</v>
          </cell>
        </row>
        <row r="148">
          <cell r="B148">
            <v>40843</v>
          </cell>
        </row>
        <row r="149">
          <cell r="B149">
            <v>40844</v>
          </cell>
        </row>
        <row r="150">
          <cell r="B150">
            <v>40847</v>
          </cell>
        </row>
        <row r="151">
          <cell r="B151">
            <v>40848</v>
          </cell>
        </row>
        <row r="152">
          <cell r="B152">
            <v>40849</v>
          </cell>
        </row>
        <row r="153">
          <cell r="B153">
            <v>40850</v>
          </cell>
        </row>
        <row r="154">
          <cell r="B154">
            <v>40851</v>
          </cell>
        </row>
        <row r="155">
          <cell r="B155">
            <v>40854</v>
          </cell>
        </row>
        <row r="156">
          <cell r="B156">
            <v>40855</v>
          </cell>
        </row>
        <row r="157">
          <cell r="B157">
            <v>40856</v>
          </cell>
        </row>
        <row r="158">
          <cell r="B158">
            <v>40857</v>
          </cell>
        </row>
        <row r="159">
          <cell r="B159">
            <v>40861</v>
          </cell>
        </row>
        <row r="160">
          <cell r="B160">
            <v>40862</v>
          </cell>
        </row>
        <row r="161">
          <cell r="B161">
            <v>40863</v>
          </cell>
        </row>
        <row r="162">
          <cell r="B162">
            <v>40864</v>
          </cell>
        </row>
        <row r="163">
          <cell r="B163">
            <v>40865</v>
          </cell>
        </row>
        <row r="164">
          <cell r="B164">
            <v>40868</v>
          </cell>
        </row>
        <row r="165">
          <cell r="B165">
            <v>40869</v>
          </cell>
        </row>
        <row r="166">
          <cell r="B166">
            <v>40870</v>
          </cell>
        </row>
        <row r="167">
          <cell r="B167">
            <v>40872</v>
          </cell>
        </row>
        <row r="168">
          <cell r="B168">
            <v>40875</v>
          </cell>
        </row>
        <row r="169">
          <cell r="B169">
            <v>40876</v>
          </cell>
        </row>
        <row r="170">
          <cell r="B170">
            <v>40877</v>
          </cell>
        </row>
        <row r="171">
          <cell r="B171">
            <v>40878</v>
          </cell>
        </row>
        <row r="172">
          <cell r="B172">
            <v>40879</v>
          </cell>
        </row>
        <row r="173">
          <cell r="B173">
            <v>40882</v>
          </cell>
        </row>
        <row r="174">
          <cell r="B174">
            <v>40883</v>
          </cell>
        </row>
        <row r="175">
          <cell r="B175">
            <v>40884</v>
          </cell>
        </row>
        <row r="176">
          <cell r="B176">
            <v>40885</v>
          </cell>
        </row>
        <row r="177">
          <cell r="B177">
            <v>40886</v>
          </cell>
        </row>
        <row r="178">
          <cell r="B178">
            <v>40889</v>
          </cell>
        </row>
        <row r="179">
          <cell r="B179">
            <v>40890</v>
          </cell>
        </row>
        <row r="180">
          <cell r="B180">
            <v>40891</v>
          </cell>
        </row>
        <row r="181">
          <cell r="B181">
            <v>40892</v>
          </cell>
        </row>
        <row r="182">
          <cell r="B182">
            <v>40893</v>
          </cell>
        </row>
        <row r="183">
          <cell r="B183">
            <v>40896</v>
          </cell>
        </row>
        <row r="184">
          <cell r="B184">
            <v>40897</v>
          </cell>
        </row>
        <row r="185">
          <cell r="B185">
            <v>40898</v>
          </cell>
        </row>
        <row r="186">
          <cell r="B186">
            <v>40899</v>
          </cell>
        </row>
        <row r="187">
          <cell r="B187">
            <v>40900</v>
          </cell>
        </row>
        <row r="188">
          <cell r="B188">
            <v>40904</v>
          </cell>
        </row>
        <row r="189">
          <cell r="B189">
            <v>40905</v>
          </cell>
        </row>
        <row r="190">
          <cell r="B190">
            <v>40906</v>
          </cell>
        </row>
        <row r="191">
          <cell r="B191">
            <v>40907</v>
          </cell>
        </row>
        <row r="192">
          <cell r="B192">
            <v>40911</v>
          </cell>
        </row>
        <row r="193">
          <cell r="B193">
            <v>40912</v>
          </cell>
        </row>
        <row r="194">
          <cell r="B194">
            <v>40913</v>
          </cell>
        </row>
        <row r="195">
          <cell r="B195">
            <v>40914</v>
          </cell>
        </row>
        <row r="196">
          <cell r="B196">
            <v>40917</v>
          </cell>
        </row>
        <row r="197">
          <cell r="B197">
            <v>40918</v>
          </cell>
        </row>
        <row r="198">
          <cell r="B198">
            <v>40919</v>
          </cell>
        </row>
        <row r="199">
          <cell r="B199">
            <v>40920</v>
          </cell>
        </row>
        <row r="200">
          <cell r="B200">
            <v>40921</v>
          </cell>
        </row>
      </sheetData>
      <sheetData sheetId="1" refreshError="1"/>
      <sheetData sheetId="2" refreshError="1">
        <row r="1">
          <cell r="A1" t="str">
            <v>Date</v>
          </cell>
          <cell r="L1" t="str">
            <v>Clean P&amp;L for Backtesting</v>
          </cell>
          <cell r="M1" t="str">
            <v>VaR 99%</v>
          </cell>
          <cell r="O1" t="str">
            <v>VaR 95%</v>
          </cell>
          <cell r="P1" t="str">
            <v>VaE 99%</v>
          </cell>
          <cell r="R1" t="str">
            <v>VaE 95%</v>
          </cell>
        </row>
        <row r="2">
          <cell r="A2">
            <v>41061</v>
          </cell>
          <cell r="L2">
            <v>18322.39102535136</v>
          </cell>
          <cell r="M2">
            <v>-691676.01180009486</v>
          </cell>
          <cell r="O2">
            <v>-449251.46914561396</v>
          </cell>
          <cell r="P2">
            <v>771864.38018625276</v>
          </cell>
          <cell r="R2">
            <v>546730.37646999978</v>
          </cell>
        </row>
        <row r="3">
          <cell r="A3">
            <v>41064</v>
          </cell>
          <cell r="L3">
            <v>89845.623376920819</v>
          </cell>
          <cell r="M3">
            <v>-716849.75279874029</v>
          </cell>
          <cell r="O3">
            <v>-651509.61596172</v>
          </cell>
          <cell r="P3">
            <v>798780.03901712026</v>
          </cell>
          <cell r="R3">
            <v>625287.54091121827</v>
          </cell>
        </row>
        <row r="4">
          <cell r="A4">
            <v>41065</v>
          </cell>
          <cell r="L4">
            <v>68948.564901715145</v>
          </cell>
          <cell r="M4">
            <v>-759017.21644356009</v>
          </cell>
          <cell r="O4">
            <v>-707172.62426417402</v>
          </cell>
          <cell r="P4">
            <v>852104.36613697815</v>
          </cell>
          <cell r="R4">
            <v>579101.29588224005</v>
          </cell>
        </row>
        <row r="5">
          <cell r="A5">
            <v>41066</v>
          </cell>
          <cell r="L5">
            <v>-102782.82926036976</v>
          </cell>
          <cell r="M5">
            <v>-848031.41697028221</v>
          </cell>
          <cell r="O5">
            <v>-806384.59001785191</v>
          </cell>
          <cell r="P5">
            <v>988622.67752572917</v>
          </cell>
          <cell r="R5">
            <v>666210.0956095471</v>
          </cell>
        </row>
        <row r="6">
          <cell r="A6">
            <v>41067</v>
          </cell>
          <cell r="L6">
            <v>-260802.83727615885</v>
          </cell>
          <cell r="M6">
            <v>-863881.28695790144</v>
          </cell>
          <cell r="O6">
            <v>-801325.37701605528</v>
          </cell>
          <cell r="P6">
            <v>1006254.8190251397</v>
          </cell>
          <cell r="R6">
            <v>669235.13021366729</v>
          </cell>
        </row>
        <row r="7">
          <cell r="A7">
            <v>41068</v>
          </cell>
          <cell r="L7">
            <v>-1149.9109115097672</v>
          </cell>
          <cell r="M7">
            <v>-774197.70609858294</v>
          </cell>
          <cell r="O7">
            <v>-696013.85080922861</v>
          </cell>
          <cell r="P7">
            <v>868076.83754703938</v>
          </cell>
          <cell r="R7">
            <v>596675.49812395347</v>
          </cell>
        </row>
        <row r="8">
          <cell r="A8">
            <v>41071</v>
          </cell>
          <cell r="L8">
            <v>392052.61520715244</v>
          </cell>
          <cell r="M8">
            <v>-1664068.1722788739</v>
          </cell>
          <cell r="O8">
            <v>-1171586.5632957907</v>
          </cell>
          <cell r="P8">
            <v>1077878.8411539998</v>
          </cell>
          <cell r="R8">
            <v>718937.77054214198</v>
          </cell>
        </row>
        <row r="9">
          <cell r="A9">
            <v>41072</v>
          </cell>
          <cell r="L9">
            <v>-310055.18327507563</v>
          </cell>
          <cell r="M9">
            <v>-1744100.4161968853</v>
          </cell>
          <cell r="O9">
            <v>-1202232.591990368</v>
          </cell>
          <cell r="P9">
            <v>1187435.494740319</v>
          </cell>
          <cell r="R9">
            <v>766795.3780016033</v>
          </cell>
        </row>
        <row r="10">
          <cell r="A10">
            <v>41073</v>
          </cell>
          <cell r="L10">
            <v>-776229.31469886936</v>
          </cell>
          <cell r="M10">
            <v>-1748645.719534266</v>
          </cell>
          <cell r="O10">
            <v>-969812.58816258085</v>
          </cell>
          <cell r="P10">
            <v>1107384.8096597153</v>
          </cell>
          <cell r="R10">
            <v>700071.48105192953</v>
          </cell>
        </row>
        <row r="11">
          <cell r="A11">
            <v>41074</v>
          </cell>
          <cell r="L11">
            <v>219317.99114183336</v>
          </cell>
          <cell r="M11">
            <v>-1662650.5065974167</v>
          </cell>
          <cell r="O11">
            <v>-828192.08212437772</v>
          </cell>
          <cell r="P11">
            <v>1023187.5416910296</v>
          </cell>
          <cell r="R11">
            <v>629695.56491119298</v>
          </cell>
        </row>
        <row r="12">
          <cell r="A12">
            <v>41075</v>
          </cell>
          <cell r="L12">
            <v>-904412.23401094601</v>
          </cell>
          <cell r="M12">
            <v>-1612243.1513174025</v>
          </cell>
          <cell r="O12">
            <v>-822504.12601530191</v>
          </cell>
          <cell r="P12">
            <v>1025397.0111213245</v>
          </cell>
          <cell r="R12">
            <v>634764.98106530448</v>
          </cell>
        </row>
        <row r="13">
          <cell r="A13">
            <v>41078</v>
          </cell>
          <cell r="L13">
            <v>-39253.022363621742</v>
          </cell>
          <cell r="M13">
            <v>-1674583.529601095</v>
          </cell>
          <cell r="O13">
            <v>-894390.55907873285</v>
          </cell>
          <cell r="P13">
            <v>1097674.6397600237</v>
          </cell>
          <cell r="R13">
            <v>695972.3043135812</v>
          </cell>
        </row>
        <row r="14">
          <cell r="A14">
            <v>41079</v>
          </cell>
          <cell r="L14">
            <v>183004.88885884918</v>
          </cell>
          <cell r="M14">
            <v>-1731373.673271101</v>
          </cell>
          <cell r="O14">
            <v>-965994.77976279985</v>
          </cell>
          <cell r="P14">
            <v>1177995.317311845</v>
          </cell>
          <cell r="R14">
            <v>754695.7453587054</v>
          </cell>
        </row>
        <row r="15">
          <cell r="A15">
            <v>41080</v>
          </cell>
          <cell r="L15">
            <v>-53737.410572979599</v>
          </cell>
          <cell r="M15">
            <v>-1860337.6419689239</v>
          </cell>
          <cell r="O15">
            <v>-1091687.2196443256</v>
          </cell>
          <cell r="P15">
            <v>1312943.6305751069</v>
          </cell>
          <cell r="R15">
            <v>859536.57411799498</v>
          </cell>
        </row>
        <row r="16">
          <cell r="A16">
            <v>41081</v>
          </cell>
          <cell r="L16">
            <v>129538.33255651128</v>
          </cell>
          <cell r="M16">
            <v>-1869679.9661514529</v>
          </cell>
          <cell r="O16">
            <v>-1092208.1833603564</v>
          </cell>
          <cell r="P16">
            <v>1324262.3089234564</v>
          </cell>
          <cell r="R16">
            <v>874991.94178680121</v>
          </cell>
        </row>
        <row r="17">
          <cell r="A17">
            <v>41082</v>
          </cell>
          <cell r="L17">
            <v>-1407931.738499999</v>
          </cell>
          <cell r="M17">
            <v>-1811775.7748932973</v>
          </cell>
          <cell r="O17">
            <v>-1068275.9011247598</v>
          </cell>
          <cell r="P17">
            <v>1300791.6619152469</v>
          </cell>
          <cell r="R17">
            <v>856420.19945094548</v>
          </cell>
        </row>
        <row r="18">
          <cell r="A18">
            <v>41085</v>
          </cell>
          <cell r="L18">
            <v>457409.3333041165</v>
          </cell>
          <cell r="M18">
            <v>-1813711.3387457328</v>
          </cell>
          <cell r="O18">
            <v>-1074928.0960360642</v>
          </cell>
          <cell r="P18">
            <v>1307468.6083850826</v>
          </cell>
          <cell r="R18">
            <v>863611.41024011327</v>
          </cell>
        </row>
        <row r="19">
          <cell r="A19">
            <v>41086</v>
          </cell>
          <cell r="L19">
            <v>95678.133248133585</v>
          </cell>
          <cell r="M19">
            <v>-1619634.2676929815</v>
          </cell>
          <cell r="O19">
            <v>-910368.4289338449</v>
          </cell>
          <cell r="P19">
            <v>1129910.1232606464</v>
          </cell>
          <cell r="R19">
            <v>731376.9026192812</v>
          </cell>
        </row>
        <row r="20">
          <cell r="A20">
            <v>41087</v>
          </cell>
          <cell r="L20">
            <v>-37985.464065626264</v>
          </cell>
          <cell r="M20">
            <v>-1648903.0674618909</v>
          </cell>
          <cell r="O20">
            <v>-900125.46621004795</v>
          </cell>
          <cell r="P20">
            <v>1169879.69344098</v>
          </cell>
          <cell r="R20">
            <v>754776.97284978523</v>
          </cell>
        </row>
        <row r="21">
          <cell r="A21">
            <v>41088</v>
          </cell>
          <cell r="L21">
            <v>-40170.797818751074</v>
          </cell>
          <cell r="M21">
            <v>-1683425.6436092181</v>
          </cell>
          <cell r="O21">
            <v>-909692.7147990379</v>
          </cell>
          <cell r="P21">
            <v>1198330.2504833865</v>
          </cell>
          <cell r="R21">
            <v>770239.15530265495</v>
          </cell>
        </row>
        <row r="22">
          <cell r="A22">
            <v>41089</v>
          </cell>
          <cell r="L22">
            <v>178349.71241523512</v>
          </cell>
          <cell r="M22">
            <v>-1605914.4894239497</v>
          </cell>
          <cell r="O22">
            <v>-866825.62835825514</v>
          </cell>
          <cell r="P22">
            <v>1169126.9469459911</v>
          </cell>
          <cell r="R22">
            <v>765233.65492746898</v>
          </cell>
        </row>
        <row r="23">
          <cell r="A23">
            <v>41092</v>
          </cell>
          <cell r="L23">
            <v>-167067.68016584218</v>
          </cell>
          <cell r="M23">
            <v>-1706614.6191654028</v>
          </cell>
          <cell r="O23">
            <v>-887483.79926543287</v>
          </cell>
          <cell r="P23">
            <v>1218810.3763931673</v>
          </cell>
          <cell r="R23">
            <v>795784.03918225435</v>
          </cell>
        </row>
        <row r="24">
          <cell r="A24">
            <v>41093</v>
          </cell>
          <cell r="L24">
            <v>737074.6688682083</v>
          </cell>
          <cell r="M24">
            <v>-1544778.0943632587</v>
          </cell>
          <cell r="O24">
            <v>-888976.85546986398</v>
          </cell>
          <cell r="P24">
            <v>1187464.5811027687</v>
          </cell>
          <cell r="R24">
            <v>767916.39734598133</v>
          </cell>
        </row>
        <row r="25">
          <cell r="A25">
            <v>41095</v>
          </cell>
          <cell r="L25">
            <v>57970.98571751453</v>
          </cell>
          <cell r="M25">
            <v>-1603115.8214270368</v>
          </cell>
          <cell r="O25">
            <v>-910272.35656564042</v>
          </cell>
          <cell r="P25">
            <v>1225728.1947370139</v>
          </cell>
          <cell r="R25">
            <v>775556.35395272449</v>
          </cell>
        </row>
        <row r="26">
          <cell r="A26">
            <v>41096</v>
          </cell>
          <cell r="L26">
            <v>-690228.99603818916</v>
          </cell>
          <cell r="M26">
            <v>-1168041.0847292228</v>
          </cell>
          <cell r="O26">
            <v>-541369.34583722719</v>
          </cell>
          <cell r="P26">
            <v>1433039.8387137849</v>
          </cell>
          <cell r="R26">
            <v>1348206.9982731249</v>
          </cell>
        </row>
        <row r="27">
          <cell r="A27">
            <v>41099</v>
          </cell>
          <cell r="L27">
            <v>-110606.93643760681</v>
          </cell>
          <cell r="M27">
            <v>-1275688.3677062842</v>
          </cell>
          <cell r="O27">
            <v>-602648.63667776564</v>
          </cell>
          <cell r="P27">
            <v>1551480.8696564089</v>
          </cell>
          <cell r="R27">
            <v>1419989.7139361394</v>
          </cell>
        </row>
        <row r="28">
          <cell r="A28">
            <v>41100</v>
          </cell>
          <cell r="L28">
            <v>173873.11444670148</v>
          </cell>
          <cell r="M28">
            <v>-1377160.9982415596</v>
          </cell>
          <cell r="O28">
            <v>-665175.6382930926</v>
          </cell>
          <cell r="P28">
            <v>1695304.1343693968</v>
          </cell>
          <cell r="R28">
            <v>1507459.700208378</v>
          </cell>
        </row>
        <row r="29">
          <cell r="A29">
            <v>41101</v>
          </cell>
          <cell r="L29">
            <v>-1045020.8002484012</v>
          </cell>
          <cell r="M29">
            <v>-1375552.2407525154</v>
          </cell>
          <cell r="O29">
            <v>-689291.01639525639</v>
          </cell>
          <cell r="P29">
            <v>1758957.9225139273</v>
          </cell>
          <cell r="R29">
            <v>1221851.9231386497</v>
          </cell>
        </row>
        <row r="30">
          <cell r="A30">
            <v>41102</v>
          </cell>
          <cell r="L30">
            <v>751182.70955127291</v>
          </cell>
          <cell r="M30">
            <v>-1372020.6132371004</v>
          </cell>
          <cell r="O30">
            <v>-727920.19357878563</v>
          </cell>
          <cell r="P30">
            <v>1828710.9328944234</v>
          </cell>
          <cell r="R30">
            <v>785436.76697136054</v>
          </cell>
        </row>
        <row r="31">
          <cell r="A31">
            <v>41103</v>
          </cell>
          <cell r="L31">
            <v>77397.764685001224</v>
          </cell>
          <cell r="M31">
            <v>-1277029.5628708214</v>
          </cell>
          <cell r="O31">
            <v>-708962.40046551137</v>
          </cell>
          <cell r="P31">
            <v>1800785.7118418389</v>
          </cell>
          <cell r="R31">
            <v>792756.8953257536</v>
          </cell>
        </row>
        <row r="32">
          <cell r="A32">
            <v>41106</v>
          </cell>
          <cell r="L32">
            <v>-136268.59728451818</v>
          </cell>
          <cell r="M32">
            <v>-1337844.0239505123</v>
          </cell>
          <cell r="O32">
            <v>-750147.99301499443</v>
          </cell>
          <cell r="P32">
            <v>1959196.7865352246</v>
          </cell>
          <cell r="R32">
            <v>857451.32065822475</v>
          </cell>
        </row>
        <row r="33">
          <cell r="A33">
            <v>41107</v>
          </cell>
          <cell r="L33">
            <v>358032.80605326779</v>
          </cell>
          <cell r="M33">
            <v>-1283379.462386213</v>
          </cell>
          <cell r="O33">
            <v>-823283.19346905639</v>
          </cell>
          <cell r="P33">
            <v>2008497.5460221292</v>
          </cell>
          <cell r="R33">
            <v>894907.99171755603</v>
          </cell>
        </row>
        <row r="34">
          <cell r="A34">
            <v>41108</v>
          </cell>
          <cell r="L34">
            <v>207431.16304064542</v>
          </cell>
          <cell r="M34">
            <v>-1257555.1560113421</v>
          </cell>
          <cell r="O34">
            <v>-721697.83399976115</v>
          </cell>
          <cell r="P34">
            <v>1898829.1128467002</v>
          </cell>
          <cell r="R34">
            <v>803267.68536657619</v>
          </cell>
        </row>
        <row r="35">
          <cell r="A35">
            <v>41109</v>
          </cell>
          <cell r="L35">
            <v>-14544.215477751568</v>
          </cell>
          <cell r="M35">
            <v>-1157278.7285966973</v>
          </cell>
          <cell r="O35">
            <v>-725350.00232768268</v>
          </cell>
          <cell r="P35">
            <v>1832761.8251750723</v>
          </cell>
          <cell r="R35">
            <v>776296.95473437454</v>
          </cell>
        </row>
        <row r="36">
          <cell r="A36">
            <v>41110</v>
          </cell>
          <cell r="L36">
            <v>-1890425.4748216588</v>
          </cell>
          <cell r="M36">
            <v>-969263.99668060313</v>
          </cell>
          <cell r="O36">
            <v>-701279.67879124091</v>
          </cell>
          <cell r="P36">
            <v>1647964.5145519879</v>
          </cell>
          <cell r="R36">
            <v>1526767.5624717162</v>
          </cell>
        </row>
        <row r="37">
          <cell r="A37">
            <v>41113</v>
          </cell>
          <cell r="L37">
            <v>-510893.29241245613</v>
          </cell>
          <cell r="M37">
            <v>-946942.86785170203</v>
          </cell>
          <cell r="O37">
            <v>-747870.67281019676</v>
          </cell>
          <cell r="P37">
            <v>1755676.399462915</v>
          </cell>
          <cell r="R37">
            <v>1605340.8978340991</v>
          </cell>
        </row>
        <row r="38">
          <cell r="A38">
            <v>41114</v>
          </cell>
          <cell r="L38">
            <v>-46526.374784991145</v>
          </cell>
          <cell r="M38">
            <v>-959026.63332055137</v>
          </cell>
          <cell r="O38">
            <v>-769416.55295339797</v>
          </cell>
          <cell r="P38">
            <v>1777567.7866626133</v>
          </cell>
          <cell r="R38">
            <v>1598290.1663629706</v>
          </cell>
        </row>
        <row r="39">
          <cell r="A39">
            <v>41115</v>
          </cell>
          <cell r="L39">
            <v>-46526.374784991145</v>
          </cell>
          <cell r="M39">
            <v>-897518.94854930171</v>
          </cell>
          <cell r="O39">
            <v>-664915.61779635446</v>
          </cell>
          <cell r="P39">
            <v>1676111.9540324335</v>
          </cell>
          <cell r="R39">
            <v>1528854.1726697567</v>
          </cell>
        </row>
        <row r="40">
          <cell r="A40">
            <v>41116</v>
          </cell>
          <cell r="L40">
            <v>194362.07714611106</v>
          </cell>
          <cell r="M40">
            <v>-989853.77887216758</v>
          </cell>
          <cell r="O40">
            <v>-782421.55685307889</v>
          </cell>
          <cell r="P40">
            <v>1829349.9513133261</v>
          </cell>
          <cell r="R40">
            <v>1620362.9547854809</v>
          </cell>
        </row>
        <row r="41">
          <cell r="A41">
            <v>41117</v>
          </cell>
          <cell r="L41">
            <v>1105485.6749513075</v>
          </cell>
          <cell r="M41">
            <v>-2405988.1277048993</v>
          </cell>
          <cell r="O41">
            <v>-1848280.4776588022</v>
          </cell>
          <cell r="P41">
            <v>1940207.1210991605</v>
          </cell>
          <cell r="R41">
            <v>1733840.7358455581</v>
          </cell>
        </row>
        <row r="42">
          <cell r="A42">
            <v>41120</v>
          </cell>
          <cell r="L42">
            <v>-580333.11197870411</v>
          </cell>
          <cell r="M42">
            <v>-2201543.1206206465</v>
          </cell>
          <cell r="O42">
            <v>-1612135.8516048561</v>
          </cell>
          <cell r="P42">
            <v>1722869.424868399</v>
          </cell>
          <cell r="R42">
            <v>1551848.2982112709</v>
          </cell>
        </row>
        <row r="43">
          <cell r="A43">
            <v>41121</v>
          </cell>
          <cell r="L43">
            <v>-340641.19395790994</v>
          </cell>
          <cell r="M43">
            <v>-2310311.8850976853</v>
          </cell>
          <cell r="O43">
            <v>-1603260.5658019686</v>
          </cell>
          <cell r="P43">
            <v>1837719.7761421518</v>
          </cell>
          <cell r="R43">
            <v>1598125.0617331411</v>
          </cell>
        </row>
        <row r="44">
          <cell r="A44">
            <v>41122</v>
          </cell>
          <cell r="L44">
            <v>530259.10955383815</v>
          </cell>
          <cell r="M44">
            <v>-2350507.1642343188</v>
          </cell>
          <cell r="O44">
            <v>-1539680.9672049193</v>
          </cell>
          <cell r="P44">
            <v>1906154.4207926989</v>
          </cell>
          <cell r="R44">
            <v>1586726.5894658049</v>
          </cell>
        </row>
        <row r="45">
          <cell r="A45">
            <v>41123</v>
          </cell>
          <cell r="L45">
            <v>59710.364104747772</v>
          </cell>
          <cell r="M45">
            <v>-2029671.3283730655</v>
          </cell>
          <cell r="O45">
            <v>-1224877.1977332351</v>
          </cell>
          <cell r="P45">
            <v>1599072.2485977842</v>
          </cell>
          <cell r="R45">
            <v>1337128.8693730417</v>
          </cell>
        </row>
        <row r="46">
          <cell r="A46">
            <v>41124</v>
          </cell>
          <cell r="L46">
            <v>238224.01098358911</v>
          </cell>
          <cell r="M46">
            <v>-2049486.3182936814</v>
          </cell>
          <cell r="O46">
            <v>-762999.91065136506</v>
          </cell>
          <cell r="P46">
            <v>1569390.7539020025</v>
          </cell>
          <cell r="R46">
            <v>984353.2814697735</v>
          </cell>
        </row>
        <row r="47">
          <cell r="A47">
            <v>41127</v>
          </cell>
          <cell r="L47">
            <v>1095.172025276348</v>
          </cell>
          <cell r="M47">
            <v>-2225490.7351580276</v>
          </cell>
          <cell r="O47">
            <v>-837747.06785848318</v>
          </cell>
          <cell r="P47">
            <v>1722988.24492481</v>
          </cell>
          <cell r="R47">
            <v>731145.24573122675</v>
          </cell>
        </row>
        <row r="48">
          <cell r="A48">
            <v>41128</v>
          </cell>
          <cell r="L48">
            <v>-18537.059281518683</v>
          </cell>
          <cell r="M48">
            <v>-2266603.8677020161</v>
          </cell>
          <cell r="O48">
            <v>-869662.02030820563</v>
          </cell>
          <cell r="P48">
            <v>1769581.7151941645</v>
          </cell>
          <cell r="R48">
            <v>750032.56510382367</v>
          </cell>
        </row>
        <row r="49">
          <cell r="A49">
            <v>41129</v>
          </cell>
          <cell r="L49">
            <v>-16246.728343393654</v>
          </cell>
          <cell r="M49">
            <v>-2461425.1951344134</v>
          </cell>
          <cell r="O49">
            <v>-958195.61282586271</v>
          </cell>
          <cell r="P49">
            <v>1939189.3551979775</v>
          </cell>
          <cell r="R49">
            <v>822816.44251970819</v>
          </cell>
        </row>
        <row r="50">
          <cell r="A50">
            <v>41130</v>
          </cell>
          <cell r="L50">
            <v>-268736.67462192569</v>
          </cell>
          <cell r="M50">
            <v>-2404698.9866576437</v>
          </cell>
          <cell r="O50">
            <v>-906450.37675536715</v>
          </cell>
          <cell r="P50">
            <v>1865400.7322250125</v>
          </cell>
          <cell r="R50">
            <v>789834.52006350912</v>
          </cell>
        </row>
        <row r="51">
          <cell r="A51">
            <v>41131</v>
          </cell>
          <cell r="L51">
            <v>-650162.33935140166</v>
          </cell>
          <cell r="M51">
            <v>-2433784.2264859295</v>
          </cell>
          <cell r="O51">
            <v>-948687.38949581445</v>
          </cell>
          <cell r="P51">
            <v>1909984.1037281274</v>
          </cell>
          <cell r="R51">
            <v>811162.14790034411</v>
          </cell>
        </row>
        <row r="52">
          <cell r="A52">
            <v>41134</v>
          </cell>
          <cell r="L52">
            <v>6909.6518371533602</v>
          </cell>
          <cell r="M52">
            <v>-2615885.4873280493</v>
          </cell>
          <cell r="O52">
            <v>-969183.41628146218</v>
          </cell>
          <cell r="P52">
            <v>2005384.41275068</v>
          </cell>
          <cell r="R52">
            <v>840012.41982405365</v>
          </cell>
        </row>
        <row r="53">
          <cell r="A53">
            <v>41135</v>
          </cell>
          <cell r="L53">
            <v>-29484.282451607287</v>
          </cell>
          <cell r="M53">
            <v>-2632604.6593631986</v>
          </cell>
          <cell r="O53">
            <v>-1071042.18508635</v>
          </cell>
          <cell r="P53">
            <v>2124004.6407045261</v>
          </cell>
          <cell r="R53">
            <v>901276.27671814675</v>
          </cell>
        </row>
        <row r="54">
          <cell r="A54">
            <v>41136</v>
          </cell>
          <cell r="L54">
            <v>245835.59437631071</v>
          </cell>
          <cell r="M54">
            <v>-2341272.9972984381</v>
          </cell>
          <cell r="O54">
            <v>-1011879.411508132</v>
          </cell>
          <cell r="P54">
            <v>1764858.7480375154</v>
          </cell>
          <cell r="R54">
            <v>767731.04448085325</v>
          </cell>
        </row>
        <row r="55">
          <cell r="A55">
            <v>41137</v>
          </cell>
          <cell r="L55">
            <v>458266.58526063617</v>
          </cell>
          <cell r="M55">
            <v>-2091600.9250313626</v>
          </cell>
          <cell r="O55">
            <v>-817937.77313709119</v>
          </cell>
          <cell r="P55">
            <v>1587003.7946439122</v>
          </cell>
          <cell r="R55">
            <v>649548.82922116469</v>
          </cell>
        </row>
        <row r="56">
          <cell r="A56">
            <v>41138</v>
          </cell>
          <cell r="L56">
            <v>-93999.462977730669</v>
          </cell>
          <cell r="M56">
            <v>-2093668.3111636203</v>
          </cell>
          <cell r="O56">
            <v>-1368733.4226846474</v>
          </cell>
          <cell r="P56">
            <v>1635960.6870311745</v>
          </cell>
          <cell r="R56">
            <v>1231629.783047402</v>
          </cell>
        </row>
        <row r="57">
          <cell r="A57">
            <v>41141</v>
          </cell>
          <cell r="L57">
            <v>-80600.805364662316</v>
          </cell>
          <cell r="M57">
            <v>-2230648.9258455057</v>
          </cell>
          <cell r="O57">
            <v>-1442141.3863132095</v>
          </cell>
          <cell r="P57">
            <v>1760551.7683160279</v>
          </cell>
          <cell r="R57">
            <v>1193051.3079192436</v>
          </cell>
        </row>
        <row r="58">
          <cell r="A58">
            <v>41142</v>
          </cell>
          <cell r="L58">
            <v>68675.549630104098</v>
          </cell>
          <cell r="M58">
            <v>-2133787.2205365305</v>
          </cell>
          <cell r="O58">
            <v>-1386428.9989000799</v>
          </cell>
          <cell r="P58">
            <v>1669278.1094833587</v>
          </cell>
          <cell r="R58">
            <v>857430.2638476498</v>
          </cell>
        </row>
        <row r="59">
          <cell r="A59">
            <v>41143</v>
          </cell>
          <cell r="L59">
            <v>-836916.91675535776</v>
          </cell>
          <cell r="M59">
            <v>-2071047.2851540204</v>
          </cell>
          <cell r="O59">
            <v>-1338991.9834502407</v>
          </cell>
          <cell r="P59">
            <v>1643415.4653112423</v>
          </cell>
          <cell r="R59">
            <v>1360544.188611225</v>
          </cell>
        </row>
        <row r="60">
          <cell r="A60">
            <v>41144</v>
          </cell>
          <cell r="L60">
            <v>-10426.614440681413</v>
          </cell>
          <cell r="M60">
            <v>-2137170.3760437025</v>
          </cell>
          <cell r="O60">
            <v>-1424313.7292990382</v>
          </cell>
          <cell r="P60">
            <v>1736035.5970587975</v>
          </cell>
          <cell r="R60">
            <v>1469417.8582669038</v>
          </cell>
        </row>
        <row r="61">
          <cell r="A61">
            <v>41145</v>
          </cell>
          <cell r="L61">
            <v>-1177534.1005043061</v>
          </cell>
          <cell r="M61">
            <v>-1588592.2452967092</v>
          </cell>
          <cell r="O61">
            <v>-1015437.0380223818</v>
          </cell>
          <cell r="P61">
            <v>1249400.4259703681</v>
          </cell>
          <cell r="R61">
            <v>1148445.9512882172</v>
          </cell>
        </row>
        <row r="62">
          <cell r="A62">
            <v>41148</v>
          </cell>
          <cell r="L62">
            <v>-621094.57182005048</v>
          </cell>
          <cell r="M62">
            <v>-1626270.7508343784</v>
          </cell>
          <cell r="O62">
            <v>-1065841.3657007259</v>
          </cell>
          <cell r="P62">
            <v>2511802.8113540388</v>
          </cell>
          <cell r="R62">
            <v>1728551.662315767</v>
          </cell>
        </row>
        <row r="63">
          <cell r="A63">
            <v>41149</v>
          </cell>
          <cell r="L63">
            <v>817106.05743880942</v>
          </cell>
          <cell r="M63">
            <v>-1609229.3006667714</v>
          </cell>
          <cell r="O63">
            <v>-1037014.5470666668</v>
          </cell>
          <cell r="P63">
            <v>2490341.7940221084</v>
          </cell>
          <cell r="R63">
            <v>1635861.4431749636</v>
          </cell>
        </row>
        <row r="64">
          <cell r="A64">
            <v>41150</v>
          </cell>
          <cell r="L64">
            <v>-1475444.3782657245</v>
          </cell>
          <cell r="M64">
            <v>-1599305.0657821214</v>
          </cell>
          <cell r="O64">
            <v>-1032033.2883827204</v>
          </cell>
          <cell r="P64">
            <v>2496756.6894487292</v>
          </cell>
          <cell r="R64">
            <v>1503633.3755978392</v>
          </cell>
        </row>
        <row r="65">
          <cell r="A65">
            <v>41151</v>
          </cell>
          <cell r="L65">
            <v>678082.2867593877</v>
          </cell>
          <cell r="M65">
            <v>-1523038.2082046864</v>
          </cell>
          <cell r="O65">
            <v>-937895.81148189085</v>
          </cell>
          <cell r="P65">
            <v>2348439.609132505</v>
          </cell>
          <cell r="R65">
            <v>1303175.0884459175</v>
          </cell>
        </row>
        <row r="66">
          <cell r="A66">
            <v>41152</v>
          </cell>
          <cell r="L66">
            <v>1924002.9992422834</v>
          </cell>
          <cell r="M66">
            <v>-1410830.1953537543</v>
          </cell>
          <cell r="O66">
            <v>-809410.13560977078</v>
          </cell>
          <cell r="P66">
            <v>2079203.8634937557</v>
          </cell>
          <cell r="R66">
            <v>1510168.5559947072</v>
          </cell>
        </row>
        <row r="67">
          <cell r="A67">
            <v>41156</v>
          </cell>
          <cell r="L67">
            <v>-470995.32765085436</v>
          </cell>
          <cell r="M67">
            <v>-1375674.7102375787</v>
          </cell>
          <cell r="O67">
            <v>-784659.72037029476</v>
          </cell>
          <cell r="P67">
            <v>2020677.1340832061</v>
          </cell>
          <cell r="R67">
            <v>1468871.0692252051</v>
          </cell>
        </row>
        <row r="68">
          <cell r="A68">
            <v>41157</v>
          </cell>
          <cell r="L68">
            <v>87761.224054459482</v>
          </cell>
          <cell r="M68">
            <v>-1272477.271775349</v>
          </cell>
          <cell r="O68">
            <v>-711229.11753893795</v>
          </cell>
          <cell r="P68">
            <v>1963433.7392881589</v>
          </cell>
          <cell r="R68">
            <v>998448.24422917049</v>
          </cell>
        </row>
        <row r="69">
          <cell r="A69">
            <v>41158</v>
          </cell>
          <cell r="L69">
            <v>-827791.86000297684</v>
          </cell>
          <cell r="M69">
            <v>-1270454.5181156702</v>
          </cell>
          <cell r="O69">
            <v>-679663.38145586639</v>
          </cell>
          <cell r="P69">
            <v>2096009.1871179019</v>
          </cell>
          <cell r="R69">
            <v>978220.31054346764</v>
          </cell>
        </row>
        <row r="70">
          <cell r="A70">
            <v>41159</v>
          </cell>
          <cell r="L70">
            <v>884350.78420047183</v>
          </cell>
          <cell r="M70">
            <v>-1399766.1535939795</v>
          </cell>
          <cell r="O70">
            <v>-683990.97822621628</v>
          </cell>
          <cell r="P70">
            <v>2089577.0311684394</v>
          </cell>
          <cell r="R70">
            <v>997590.9510181736</v>
          </cell>
        </row>
        <row r="71">
          <cell r="A71">
            <v>41162</v>
          </cell>
          <cell r="L71">
            <v>291170.28590654768</v>
          </cell>
          <cell r="M71">
            <v>-1446204.1444348008</v>
          </cell>
          <cell r="O71">
            <v>-748228.64934557991</v>
          </cell>
          <cell r="P71">
            <v>2300340.474724378</v>
          </cell>
          <cell r="R71">
            <v>899439.37426211406</v>
          </cell>
        </row>
        <row r="72">
          <cell r="A72">
            <v>41163</v>
          </cell>
          <cell r="L72">
            <v>-795409.73649627622</v>
          </cell>
          <cell r="M72">
            <v>-1150419.8931962512</v>
          </cell>
          <cell r="O72">
            <v>-820631.36312062922</v>
          </cell>
          <cell r="P72">
            <v>2509870.0694025261</v>
          </cell>
          <cell r="R72">
            <v>831928.28708204383</v>
          </cell>
        </row>
        <row r="73">
          <cell r="A73">
            <v>41164</v>
          </cell>
          <cell r="L73">
            <v>887072.72142179497</v>
          </cell>
          <cell r="M73">
            <v>-1102214.1437507588</v>
          </cell>
          <cell r="O73">
            <v>-777796.94074914022</v>
          </cell>
          <cell r="P73">
            <v>2444552.867345057</v>
          </cell>
          <cell r="R73">
            <v>871920.34529173875</v>
          </cell>
        </row>
        <row r="74">
          <cell r="A74">
            <v>41165</v>
          </cell>
          <cell r="L74">
            <v>165998.34493033029</v>
          </cell>
          <cell r="M74">
            <v>-1155515.6334486068</v>
          </cell>
          <cell r="O74">
            <v>-844458.11146471207</v>
          </cell>
          <cell r="P74">
            <v>2599242.1655588821</v>
          </cell>
          <cell r="R74">
            <v>920208.24902654684</v>
          </cell>
        </row>
        <row r="75">
          <cell r="A75">
            <v>41166</v>
          </cell>
          <cell r="L75">
            <v>-107320.43829451501</v>
          </cell>
          <cell r="M75">
            <v>-993941.61631912785</v>
          </cell>
          <cell r="O75">
            <v>-687508.05044203764</v>
          </cell>
          <cell r="P75">
            <v>2991031.1219644966</v>
          </cell>
          <cell r="R75">
            <v>2426345.5211077202</v>
          </cell>
        </row>
        <row r="76">
          <cell r="A76">
            <v>41169</v>
          </cell>
          <cell r="L76">
            <v>1311156.8838201314</v>
          </cell>
          <cell r="M76">
            <v>-974434.07054624381</v>
          </cell>
          <cell r="O76">
            <v>-722777.34950422577</v>
          </cell>
          <cell r="P76">
            <v>3066495.852626266</v>
          </cell>
          <cell r="R76">
            <v>2412950.8063043589</v>
          </cell>
        </row>
        <row r="77">
          <cell r="A77">
            <v>41170</v>
          </cell>
          <cell r="L77">
            <v>-42413.726158965379</v>
          </cell>
          <cell r="M77">
            <v>-1056977.168211584</v>
          </cell>
          <cell r="O77">
            <v>-795752.81275753584</v>
          </cell>
          <cell r="P77">
            <v>3298771.620777051</v>
          </cell>
          <cell r="R77">
            <v>2509860.1719137379</v>
          </cell>
        </row>
        <row r="78">
          <cell r="A78">
            <v>41171</v>
          </cell>
          <cell r="L78">
            <v>736087.22747787833</v>
          </cell>
          <cell r="M78">
            <v>-906471.76853980368</v>
          </cell>
          <cell r="O78">
            <v>-672144.77803901129</v>
          </cell>
          <cell r="P78">
            <v>2991008.7335152193</v>
          </cell>
          <cell r="R78">
            <v>2161253.6909097694</v>
          </cell>
        </row>
        <row r="79">
          <cell r="A79">
            <v>41172</v>
          </cell>
          <cell r="L79">
            <v>1001691.8137401268</v>
          </cell>
          <cell r="M79">
            <v>-819638.68761555234</v>
          </cell>
          <cell r="O79">
            <v>-634999.8978203712</v>
          </cell>
          <cell r="P79">
            <v>2758200.8268160475</v>
          </cell>
          <cell r="R79">
            <v>1911079.1395284615</v>
          </cell>
        </row>
        <row r="80">
          <cell r="A80">
            <v>41173</v>
          </cell>
          <cell r="L80">
            <v>-2533776.7404690869</v>
          </cell>
          <cell r="M80">
            <v>-696523.54894795537</v>
          </cell>
          <cell r="O80">
            <v>-571854.88505545247</v>
          </cell>
          <cell r="P80">
            <v>2298459.8555535818</v>
          </cell>
          <cell r="R80">
            <v>1512006.1290383323</v>
          </cell>
        </row>
        <row r="81">
          <cell r="A81">
            <v>41176</v>
          </cell>
          <cell r="L81">
            <v>676872.72364484146</v>
          </cell>
          <cell r="M81">
            <v>-752556.15218634321</v>
          </cell>
          <cell r="O81">
            <v>-627020.90091920272</v>
          </cell>
          <cell r="P81">
            <v>2455478.7705665301</v>
          </cell>
          <cell r="R81">
            <v>1406464.3944572785</v>
          </cell>
        </row>
        <row r="82">
          <cell r="A82">
            <v>41177</v>
          </cell>
          <cell r="L82">
            <v>1047844.9247085899</v>
          </cell>
          <cell r="M82">
            <v>-769833.5446153325</v>
          </cell>
          <cell r="O82">
            <v>-643166.07492143055</v>
          </cell>
          <cell r="P82">
            <v>2509418.2176138214</v>
          </cell>
          <cell r="R82">
            <v>1198718.4818747866</v>
          </cell>
        </row>
        <row r="83">
          <cell r="A83">
            <v>41178</v>
          </cell>
          <cell r="L83">
            <v>597828.97514969856</v>
          </cell>
          <cell r="M83">
            <v>-742933.43734642316</v>
          </cell>
          <cell r="O83">
            <v>-599876.65303769684</v>
          </cell>
          <cell r="P83">
            <v>2489203.7159330482</v>
          </cell>
          <cell r="R83">
            <v>1044699.5465875594</v>
          </cell>
        </row>
        <row r="84">
          <cell r="A84">
            <v>41179</v>
          </cell>
          <cell r="L84">
            <v>-1120574.0287619941</v>
          </cell>
          <cell r="M84">
            <v>-938903.1169995151</v>
          </cell>
          <cell r="O84">
            <v>-849084.40251995204</v>
          </cell>
          <cell r="P84">
            <v>2608121.4956234777</v>
          </cell>
          <cell r="R84">
            <v>1094769.4249394797</v>
          </cell>
        </row>
        <row r="85">
          <cell r="A85">
            <v>41180</v>
          </cell>
          <cell r="L85">
            <v>193902.99203986675</v>
          </cell>
          <cell r="M85">
            <v>-984678.23031382926</v>
          </cell>
          <cell r="O85">
            <v>-852682.00874966034</v>
          </cell>
          <cell r="P85">
            <v>2650033.2581386622</v>
          </cell>
          <cell r="R85">
            <v>1426378.0917863452</v>
          </cell>
        </row>
        <row r="86">
          <cell r="A86">
            <v>41183</v>
          </cell>
          <cell r="L86">
            <v>561969.68154669553</v>
          </cell>
          <cell r="M86">
            <v>-1013454.7124934681</v>
          </cell>
          <cell r="O86">
            <v>-852094.18320626637</v>
          </cell>
          <cell r="P86">
            <v>2708753.8513891413</v>
          </cell>
          <cell r="R86">
            <v>1393579.1726203652</v>
          </cell>
        </row>
        <row r="87">
          <cell r="A87">
            <v>41184</v>
          </cell>
          <cell r="L87">
            <v>596935.71652879193</v>
          </cell>
          <cell r="M87">
            <v>-929718.14525007107</v>
          </cell>
          <cell r="O87">
            <v>-775833.70504293358</v>
          </cell>
          <cell r="P87">
            <v>2523627.6449322468</v>
          </cell>
          <cell r="R87">
            <v>1215305.1199868994</v>
          </cell>
        </row>
        <row r="88">
          <cell r="A88">
            <v>41185</v>
          </cell>
          <cell r="L88">
            <v>-717108.07294495031</v>
          </cell>
          <cell r="M88">
            <v>-869358.37658337515</v>
          </cell>
          <cell r="O88">
            <v>-697569.73077437654</v>
          </cell>
          <cell r="P88">
            <v>2335269.9208581615</v>
          </cell>
          <cell r="R88">
            <v>979176.37302345794</v>
          </cell>
        </row>
        <row r="89">
          <cell r="A89">
            <v>41186</v>
          </cell>
          <cell r="L89">
            <v>-1018350.2316241972</v>
          </cell>
          <cell r="M89">
            <v>-883583.05229820928</v>
          </cell>
          <cell r="O89">
            <v>-661907.75647671707</v>
          </cell>
          <cell r="P89">
            <v>2311822.3805732829</v>
          </cell>
          <cell r="R89">
            <v>963111.05563325342</v>
          </cell>
        </row>
        <row r="90">
          <cell r="A90">
            <v>41187</v>
          </cell>
          <cell r="L90">
            <v>-2872225.2272172868</v>
          </cell>
          <cell r="M90">
            <v>-832496.6350065897</v>
          </cell>
          <cell r="O90" t="e">
            <v>#NAME?</v>
          </cell>
          <cell r="P90" t="e">
            <v>#NAME?</v>
          </cell>
          <cell r="R90" t="e">
            <v>#NAME?</v>
          </cell>
        </row>
        <row r="91">
          <cell r="A91">
            <v>41191</v>
          </cell>
          <cell r="L91">
            <v>2800133.9793411233</v>
          </cell>
          <cell r="M91">
            <v>-907204.93978511728</v>
          </cell>
          <cell r="O91">
            <v>-742105.40990913834</v>
          </cell>
          <cell r="P91">
            <v>2300949.9567685006</v>
          </cell>
          <cell r="R91">
            <v>935639.5723394216</v>
          </cell>
        </row>
        <row r="92">
          <cell r="A92">
            <v>41192</v>
          </cell>
          <cell r="L92">
            <v>20274.225667957217</v>
          </cell>
          <cell r="M92">
            <v>-950483.9912601707</v>
          </cell>
          <cell r="O92">
            <v>-692306.10610231012</v>
          </cell>
          <cell r="P92">
            <v>2414197.2591934018</v>
          </cell>
          <cell r="R92">
            <v>977866.87901156128</v>
          </cell>
        </row>
        <row r="93">
          <cell r="A93">
            <v>41193</v>
          </cell>
          <cell r="L93">
            <v>134564.62280341238</v>
          </cell>
          <cell r="M93">
            <v>-910270.42515816784</v>
          </cell>
          <cell r="O93">
            <v>-667319.30424962239</v>
          </cell>
          <cell r="P93">
            <v>2260082.7671935228</v>
          </cell>
          <cell r="R93">
            <v>922074.56309174001</v>
          </cell>
        </row>
        <row r="94">
          <cell r="A94">
            <v>41194</v>
          </cell>
          <cell r="L94">
            <v>1186931.4799132422</v>
          </cell>
          <cell r="M94">
            <v>-765065.4439948668</v>
          </cell>
          <cell r="O94">
            <v>-555427.28764029744</v>
          </cell>
          <cell r="P94">
            <v>1950812.2962017425</v>
          </cell>
          <cell r="R94">
            <v>846938.89453002787</v>
          </cell>
        </row>
        <row r="95">
          <cell r="A95">
            <v>41197</v>
          </cell>
          <cell r="L95">
            <v>1395536.6489943229</v>
          </cell>
          <cell r="M95">
            <v>-803239.6029583629</v>
          </cell>
          <cell r="O95">
            <v>-586945.08840225334</v>
          </cell>
          <cell r="P95">
            <v>2029223.2480094777</v>
          </cell>
          <cell r="R95">
            <v>886758.86241986684</v>
          </cell>
        </row>
        <row r="96">
          <cell r="A96">
            <v>41198</v>
          </cell>
          <cell r="L96">
            <v>-1093549.9553829934</v>
          </cell>
          <cell r="M96">
            <v>-871672.56662904855</v>
          </cell>
          <cell r="O96">
            <v>-574701.12937404774</v>
          </cell>
          <cell r="P96">
            <v>2200222.1148906117</v>
          </cell>
          <cell r="R96">
            <v>958797.69597237941</v>
          </cell>
        </row>
        <row r="97">
          <cell r="A97">
            <v>41199</v>
          </cell>
          <cell r="L97">
            <v>-687756.81228849292</v>
          </cell>
          <cell r="M97">
            <v>-747491.90782872762</v>
          </cell>
          <cell r="O97">
            <v>-639069.28424432315</v>
          </cell>
          <cell r="P97">
            <v>1803525.9017868622</v>
          </cell>
          <cell r="R97">
            <v>746245.31047943863</v>
          </cell>
        </row>
        <row r="98">
          <cell r="A98">
            <v>41200</v>
          </cell>
          <cell r="L98">
            <v>71810.94827049505</v>
          </cell>
          <cell r="M98">
            <v>-792443.81980737008</v>
          </cell>
          <cell r="O98">
            <v>-522686.86353831465</v>
          </cell>
          <cell r="P98">
            <v>1484517.903328561</v>
          </cell>
          <cell r="R98">
            <v>613304.6600078044</v>
          </cell>
        </row>
        <row r="99">
          <cell r="A99">
            <v>41201</v>
          </cell>
          <cell r="L99">
            <v>1173352.2289575562</v>
          </cell>
          <cell r="M99">
            <v>-1132621.5949020344</v>
          </cell>
          <cell r="O99">
            <v>-875485.22116353211</v>
          </cell>
          <cell r="P99">
            <v>2601738.4189070375</v>
          </cell>
          <cell r="R99">
            <v>1289038.4573943345</v>
          </cell>
        </row>
        <row r="100">
          <cell r="A100">
            <v>41204</v>
          </cell>
          <cell r="L100">
            <v>-271264.52968842909</v>
          </cell>
          <cell r="M100">
            <v>-1226102.4890775692</v>
          </cell>
          <cell r="O100">
            <v>-1145498.3879237883</v>
          </cell>
          <cell r="P100">
            <v>2760493.524905914</v>
          </cell>
          <cell r="R100">
            <v>1374111.4506074958</v>
          </cell>
        </row>
        <row r="101">
          <cell r="A101">
            <v>41205</v>
          </cell>
          <cell r="L101">
            <v>-119724.10606470704</v>
          </cell>
          <cell r="M101">
            <v>-1406550.2276085846</v>
          </cell>
          <cell r="O101">
            <v>-1286523.2303761991</v>
          </cell>
          <cell r="P101">
            <v>3127728.406719774</v>
          </cell>
          <cell r="R101">
            <v>1139091.9185473933</v>
          </cell>
        </row>
        <row r="102">
          <cell r="A102">
            <v>41206</v>
          </cell>
          <cell r="L102">
            <v>-792772.32024683151</v>
          </cell>
          <cell r="M102">
            <v>-1314669.7838819574</v>
          </cell>
          <cell r="O102">
            <v>-1235744.1106818046</v>
          </cell>
          <cell r="P102">
            <v>2843907.2744960026</v>
          </cell>
          <cell r="R102">
            <v>877685.83938594826</v>
          </cell>
        </row>
        <row r="103">
          <cell r="A103">
            <v>41207</v>
          </cell>
          <cell r="L103">
            <v>108137.16850949917</v>
          </cell>
          <cell r="M103">
            <v>-1245972.1788483872</v>
          </cell>
          <cell r="O103">
            <v>-1133229.1581027184</v>
          </cell>
          <cell r="P103">
            <v>2614485.3665060271</v>
          </cell>
          <cell r="R103">
            <v>771834.20992635936</v>
          </cell>
        </row>
        <row r="104">
          <cell r="A104">
            <v>41208</v>
          </cell>
          <cell r="L104">
            <v>1008357.1684288466</v>
          </cell>
          <cell r="M104">
            <v>-1259009.14312482</v>
          </cell>
          <cell r="O104">
            <v>-1129466.666643725</v>
          </cell>
          <cell r="P104">
            <v>2535816.852638755</v>
          </cell>
          <cell r="R104">
            <v>782740.18972244475</v>
          </cell>
        </row>
        <row r="105">
          <cell r="A105">
            <v>41211</v>
          </cell>
          <cell r="L105">
            <v>36290.89516697824</v>
          </cell>
          <cell r="M105">
            <v>-1210619.358790356</v>
          </cell>
          <cell r="O105">
            <v>-1022433.9050568932</v>
          </cell>
          <cell r="P105">
            <v>2024528.5075464419</v>
          </cell>
          <cell r="R105">
            <v>674602.27411306638</v>
          </cell>
        </row>
        <row r="106">
          <cell r="A106">
            <v>41213</v>
          </cell>
          <cell r="L106">
            <v>-249775.37511472963</v>
          </cell>
          <cell r="M106">
            <v>-1256117.3076988487</v>
          </cell>
          <cell r="O106">
            <v>-1028120.8692824685</v>
          </cell>
          <cell r="P106">
            <v>1781373.9916090947</v>
          </cell>
          <cell r="R106">
            <v>646618.7059845567</v>
          </cell>
        </row>
        <row r="107">
          <cell r="A107">
            <v>41214</v>
          </cell>
          <cell r="L107">
            <v>707844.22302253265</v>
          </cell>
          <cell r="M107">
            <v>-1173464.2192332668</v>
          </cell>
          <cell r="O107">
            <v>-1005755.6468129191</v>
          </cell>
          <cell r="P107">
            <v>1441987.6882283604</v>
          </cell>
          <cell r="R107">
            <v>457238.50186466554</v>
          </cell>
        </row>
        <row r="108">
          <cell r="A108">
            <v>41215</v>
          </cell>
          <cell r="L108">
            <v>86158.060966758989</v>
          </cell>
          <cell r="M108">
            <v>-1176274.1451585861</v>
          </cell>
          <cell r="O108">
            <v>-1012486.8111322422</v>
          </cell>
          <cell r="P108">
            <v>1314244.3355119533</v>
          </cell>
          <cell r="R108">
            <v>457492.57582470245</v>
          </cell>
        </row>
        <row r="109">
          <cell r="A109">
            <v>41218</v>
          </cell>
          <cell r="L109">
            <v>-261577.31152343936</v>
          </cell>
          <cell r="M109">
            <v>-1149710.3553400508</v>
          </cell>
          <cell r="O109">
            <v>-894615.4388182417</v>
          </cell>
          <cell r="P109">
            <v>1252580.1330342127</v>
          </cell>
          <cell r="R109">
            <v>459479.51989776513</v>
          </cell>
        </row>
        <row r="110">
          <cell r="A110">
            <v>41219</v>
          </cell>
          <cell r="L110">
            <v>-822117.9562957678</v>
          </cell>
          <cell r="M110">
            <v>-1176036.8938002072</v>
          </cell>
          <cell r="O110">
            <v>-957951.58959313424</v>
          </cell>
          <cell r="P110">
            <v>1301399.01746254</v>
          </cell>
          <cell r="R110">
            <v>459876.65713640925</v>
          </cell>
        </row>
        <row r="111">
          <cell r="A111">
            <v>41220</v>
          </cell>
          <cell r="L111">
            <v>-59876.721712145954</v>
          </cell>
          <cell r="M111">
            <v>-1282402.5569820891</v>
          </cell>
          <cell r="O111">
            <v>-1063730.0057971349</v>
          </cell>
          <cell r="P111">
            <v>1466262.3651304774</v>
          </cell>
          <cell r="R111">
            <v>500110.45230769442</v>
          </cell>
        </row>
        <row r="112">
          <cell r="A112">
            <v>41221</v>
          </cell>
          <cell r="L112">
            <v>349744.28135591187</v>
          </cell>
          <cell r="M112">
            <v>-1143880.9559824991</v>
          </cell>
          <cell r="O112">
            <v>-817237.91903934383</v>
          </cell>
          <cell r="P112">
            <v>1281938.0212674008</v>
          </cell>
          <cell r="R112">
            <v>456262.50489539467</v>
          </cell>
        </row>
        <row r="113">
          <cell r="A113">
            <v>41222</v>
          </cell>
          <cell r="L113">
            <v>-1497764.0269427691</v>
          </cell>
          <cell r="M113">
            <v>-1120899.7537715568</v>
          </cell>
          <cell r="O113">
            <v>-758359.33919847233</v>
          </cell>
          <cell r="P113">
            <v>1270151.6114909938</v>
          </cell>
          <cell r="R113">
            <v>457476.49514112691</v>
          </cell>
        </row>
        <row r="114">
          <cell r="A114">
            <v>41226</v>
          </cell>
          <cell r="L114">
            <v>-975438.99566622265</v>
          </cell>
          <cell r="M114">
            <v>-1279345.3088920426</v>
          </cell>
          <cell r="O114">
            <v>-842475.81394993991</v>
          </cell>
          <cell r="P114">
            <v>1495882.8006059164</v>
          </cell>
          <cell r="R114">
            <v>525261.26992048777</v>
          </cell>
        </row>
        <row r="115">
          <cell r="A115">
            <v>41227</v>
          </cell>
          <cell r="L115">
            <v>-87596.871356550604</v>
          </cell>
          <cell r="M115">
            <v>-1337904.5927718093</v>
          </cell>
          <cell r="O115">
            <v>-895791.46278320067</v>
          </cell>
          <cell r="P115">
            <v>1604391.3208585808</v>
          </cell>
          <cell r="R115">
            <v>581368.12961344281</v>
          </cell>
        </row>
        <row r="116">
          <cell r="A116">
            <v>41228</v>
          </cell>
          <cell r="L116">
            <v>71836.561570479535</v>
          </cell>
          <cell r="M116">
            <v>-1297024.2108349397</v>
          </cell>
          <cell r="O116">
            <v>-942000.5840362123</v>
          </cell>
          <cell r="P116">
            <v>1642626.3215080271</v>
          </cell>
          <cell r="R116">
            <v>629138.64328850526</v>
          </cell>
        </row>
        <row r="117">
          <cell r="A117">
            <v>41229</v>
          </cell>
          <cell r="L117">
            <v>3421520.5104854521</v>
          </cell>
          <cell r="M117">
            <v>-1106984.9675691545</v>
          </cell>
          <cell r="O117">
            <v>-736851.08124366018</v>
          </cell>
          <cell r="P117">
            <v>1341070.059241744</v>
          </cell>
          <cell r="R117">
            <v>723429.00802197726</v>
          </cell>
        </row>
        <row r="118">
          <cell r="A118">
            <v>41232</v>
          </cell>
          <cell r="L118">
            <v>-1687094.2900363207</v>
          </cell>
          <cell r="M118">
            <v>-1118269.6321678916</v>
          </cell>
          <cell r="O118">
            <v>-786218.31310138653</v>
          </cell>
          <cell r="P118">
            <v>1406499.0211776169</v>
          </cell>
          <cell r="R118">
            <v>753733.14096643368</v>
          </cell>
        </row>
        <row r="119">
          <cell r="A119">
            <v>41233</v>
          </cell>
          <cell r="L119">
            <v>-288381.43752946611</v>
          </cell>
          <cell r="M119">
            <v>-1214590.4005195899</v>
          </cell>
          <cell r="O119">
            <v>-860819.62713465118</v>
          </cell>
          <cell r="P119">
            <v>1550245.1910006814</v>
          </cell>
          <cell r="R119">
            <v>826011.61483846582</v>
          </cell>
        </row>
        <row r="120">
          <cell r="A120">
            <v>41234</v>
          </cell>
          <cell r="L120">
            <v>-2485986.640031219</v>
          </cell>
          <cell r="M120">
            <v>-1205738.7185564348</v>
          </cell>
          <cell r="O120">
            <v>-759164.60504577542</v>
          </cell>
          <cell r="P120">
            <v>1379130.8886759044</v>
          </cell>
          <cell r="R120">
            <v>741707.31993400643</v>
          </cell>
        </row>
        <row r="121">
          <cell r="A121">
            <v>41236</v>
          </cell>
          <cell r="L121">
            <v>8521.9570998231648</v>
          </cell>
          <cell r="M121">
            <v>-1196141.2895175442</v>
          </cell>
          <cell r="O121">
            <v>-768884.27023598657</v>
          </cell>
          <cell r="P121">
            <v>1397129.0385076054</v>
          </cell>
          <cell r="R121">
            <v>757261.74365750176</v>
          </cell>
        </row>
        <row r="122">
          <cell r="A122">
            <v>41239</v>
          </cell>
          <cell r="L122">
            <v>907144.95850712899</v>
          </cell>
          <cell r="M122">
            <v>-1191127.7758492611</v>
          </cell>
          <cell r="O122">
            <v>-801578.6470683408</v>
          </cell>
          <cell r="P122">
            <v>1447002.1796291322</v>
          </cell>
          <cell r="R122">
            <v>778153.22938342404</v>
          </cell>
        </row>
        <row r="123">
          <cell r="A123">
            <v>41240</v>
          </cell>
          <cell r="L123">
            <v>654148.16475904314</v>
          </cell>
          <cell r="M123">
            <v>-1098819.6601394585</v>
          </cell>
          <cell r="O123">
            <v>-697236.57189866237</v>
          </cell>
          <cell r="P123">
            <v>1253779.7720708707</v>
          </cell>
          <cell r="R123">
            <v>680288.24011563347</v>
          </cell>
        </row>
        <row r="124">
          <cell r="A124">
            <v>41241</v>
          </cell>
          <cell r="L124">
            <v>90462.063347939402</v>
          </cell>
          <cell r="M124">
            <v>-1148534.1830439207</v>
          </cell>
          <cell r="O124">
            <v>-769412.93731723039</v>
          </cell>
          <cell r="P124">
            <v>1348716.0559172605</v>
          </cell>
          <cell r="R124">
            <v>739574.03597028274</v>
          </cell>
        </row>
        <row r="125">
          <cell r="A125">
            <v>41242</v>
          </cell>
          <cell r="L125">
            <v>-479334.79504186846</v>
          </cell>
          <cell r="M125">
            <v>-1211734.6993588966</v>
          </cell>
          <cell r="O125">
            <v>-832252.82678439468</v>
          </cell>
          <cell r="P125">
            <v>1429654.2991967918</v>
          </cell>
          <cell r="R125">
            <v>817651.84002976725</v>
          </cell>
        </row>
        <row r="126">
          <cell r="A126">
            <v>41243</v>
          </cell>
          <cell r="L126">
            <v>-521233.53179858625</v>
          </cell>
          <cell r="M126">
            <v>-1174428.6390631828</v>
          </cell>
          <cell r="O126">
            <v>-803321.137491195</v>
          </cell>
          <cell r="P126">
            <v>1391617.3726053208</v>
          </cell>
          <cell r="R126">
            <v>534904.65642238141</v>
          </cell>
        </row>
        <row r="127">
          <cell r="A127">
            <v>41246</v>
          </cell>
          <cell r="L127">
            <v>215895.60362295993</v>
          </cell>
          <cell r="M127">
            <v>-1170221.1491929081</v>
          </cell>
          <cell r="O127">
            <v>-762934.52010621096</v>
          </cell>
          <cell r="P127">
            <v>1386259.7337075449</v>
          </cell>
          <cell r="R127">
            <v>540162.37558562879</v>
          </cell>
        </row>
        <row r="128">
          <cell r="A128">
            <v>41247</v>
          </cell>
          <cell r="L128">
            <v>-13060.601389527321</v>
          </cell>
          <cell r="M128">
            <v>-1090697.9121450006</v>
          </cell>
          <cell r="O128">
            <v>-676390.86826951616</v>
          </cell>
          <cell r="P128">
            <v>1294130.1451839891</v>
          </cell>
          <cell r="R128">
            <v>511696.31961197534</v>
          </cell>
        </row>
        <row r="129">
          <cell r="A129">
            <v>41248</v>
          </cell>
          <cell r="L129">
            <v>-1332103.5504628085</v>
          </cell>
          <cell r="M129">
            <v>-1136316.5078061421</v>
          </cell>
          <cell r="O129">
            <v>-793151.01337645785</v>
          </cell>
          <cell r="P129">
            <v>1399184.0255066294</v>
          </cell>
          <cell r="R129">
            <v>575029.36671436904</v>
          </cell>
        </row>
        <row r="130">
          <cell r="A130">
            <v>41249</v>
          </cell>
          <cell r="L130">
            <v>-149884.00531296618</v>
          </cell>
          <cell r="M130">
            <v>-1141526.3321753216</v>
          </cell>
          <cell r="O130">
            <v>-863761.92021120421</v>
          </cell>
          <cell r="P130">
            <v>1454423.0043739763</v>
          </cell>
          <cell r="R130">
            <v>715608.12928690726</v>
          </cell>
        </row>
        <row r="131">
          <cell r="A131">
            <v>41250</v>
          </cell>
          <cell r="L131">
            <v>-284166.64618034987</v>
          </cell>
          <cell r="M131">
            <v>-973711.69725131209</v>
          </cell>
          <cell r="O131">
            <v>-621799.5733096617</v>
          </cell>
          <cell r="P131">
            <v>1300368.5313581445</v>
          </cell>
          <cell r="R131">
            <v>528956.31865477795</v>
          </cell>
        </row>
        <row r="132">
          <cell r="A132">
            <v>41253</v>
          </cell>
          <cell r="L132">
            <v>447231.38061162969</v>
          </cell>
          <cell r="M132">
            <v>-992225.63912502467</v>
          </cell>
          <cell r="O132">
            <v>-640501.20615383203</v>
          </cell>
          <cell r="P132">
            <v>1318772.2122610074</v>
          </cell>
          <cell r="R132">
            <v>588545.98011300212</v>
          </cell>
        </row>
        <row r="133">
          <cell r="A133">
            <v>41254</v>
          </cell>
          <cell r="L133">
            <v>-1015858.5445383349</v>
          </cell>
          <cell r="M133">
            <v>-1016062.5799672693</v>
          </cell>
          <cell r="O133">
            <v>-588910.61685480981</v>
          </cell>
          <cell r="P133">
            <v>1382525.4634539725</v>
          </cell>
          <cell r="R133">
            <v>554525.36453961965</v>
          </cell>
        </row>
        <row r="134">
          <cell r="A134">
            <v>41255</v>
          </cell>
          <cell r="L134">
            <v>-255594.04696640186</v>
          </cell>
          <cell r="M134">
            <v>-896668.95858978783</v>
          </cell>
          <cell r="O134">
            <v>-565147.43171776447</v>
          </cell>
          <cell r="P134">
            <v>1319711.8045671189</v>
          </cell>
          <cell r="R134">
            <v>509877.95458401035</v>
          </cell>
        </row>
        <row r="135">
          <cell r="A135">
            <v>41256</v>
          </cell>
          <cell r="L135">
            <v>-128016.03696528869</v>
          </cell>
          <cell r="M135">
            <v>-975821.8017913868</v>
          </cell>
          <cell r="O135">
            <v>-538852.23140784528</v>
          </cell>
          <cell r="P135">
            <v>1171448.0997752147</v>
          </cell>
          <cell r="R135">
            <v>466625.84702639899</v>
          </cell>
        </row>
        <row r="136">
          <cell r="A136">
            <v>41257</v>
          </cell>
          <cell r="L136">
            <v>8299.9599748039618</v>
          </cell>
          <cell r="M136">
            <v>-913737.17089656228</v>
          </cell>
          <cell r="O136">
            <v>-513760.23693202599</v>
          </cell>
          <cell r="P136">
            <v>1129833.064042879</v>
          </cell>
          <cell r="R136">
            <v>444732.06882844807</v>
          </cell>
        </row>
        <row r="137">
          <cell r="A137">
            <v>41260</v>
          </cell>
          <cell r="L137">
            <v>-187166.31136106327</v>
          </cell>
          <cell r="M137">
            <v>-879687.5136950193</v>
          </cell>
          <cell r="O137">
            <v>-537895.38733968453</v>
          </cell>
          <cell r="P137">
            <v>1238918.8722446221</v>
          </cell>
          <cell r="R137">
            <v>476116.29698205518</v>
          </cell>
        </row>
        <row r="138">
          <cell r="A138">
            <v>41261</v>
          </cell>
          <cell r="L138">
            <v>-249794.97017529537</v>
          </cell>
          <cell r="M138">
            <v>-851762.8214883738</v>
          </cell>
          <cell r="O138">
            <v>-516143.4837618827</v>
          </cell>
          <cell r="P138">
            <v>1148476.4661716933</v>
          </cell>
          <cell r="R138">
            <v>443137.0640412065</v>
          </cell>
        </row>
        <row r="139">
          <cell r="A139">
            <v>41263</v>
          </cell>
          <cell r="L139">
            <v>-2064532.881861086</v>
          </cell>
          <cell r="M139">
            <v>-801022.54032525525</v>
          </cell>
          <cell r="O139">
            <v>-467059.04946336878</v>
          </cell>
          <cell r="P139">
            <v>1055704.2373941571</v>
          </cell>
          <cell r="R139">
            <v>379758.18308317766</v>
          </cell>
        </row>
        <row r="140">
          <cell r="A140">
            <v>41264</v>
          </cell>
          <cell r="L140">
            <v>550766.75022086455</v>
          </cell>
          <cell r="M140">
            <v>-799343.8814758386</v>
          </cell>
          <cell r="O140">
            <v>-421182.89685125859</v>
          </cell>
          <cell r="P140">
            <v>1057812.5912054256</v>
          </cell>
          <cell r="R140">
            <v>388095.24513910082</v>
          </cell>
        </row>
        <row r="141">
          <cell r="A141">
            <v>41267</v>
          </cell>
          <cell r="L141">
            <v>-29560.836819584598</v>
          </cell>
          <cell r="M141">
            <v>-808845.77003094926</v>
          </cell>
          <cell r="O141">
            <v>-411378.10796005587</v>
          </cell>
          <cell r="P141">
            <v>1072425.40192293</v>
          </cell>
          <cell r="R141">
            <v>399304.57339901349</v>
          </cell>
        </row>
        <row r="142">
          <cell r="A142">
            <v>41269</v>
          </cell>
          <cell r="L142">
            <v>318680.73678738577</v>
          </cell>
          <cell r="M142">
            <v>-820111.22729661816</v>
          </cell>
          <cell r="O142">
            <v>-434402.06445946946</v>
          </cell>
          <cell r="P142">
            <v>1097375.9977738555</v>
          </cell>
          <cell r="R142">
            <v>414619.5560415209</v>
          </cell>
        </row>
        <row r="143">
          <cell r="A143">
            <v>41270</v>
          </cell>
          <cell r="L143">
            <v>-337481.14955295203</v>
          </cell>
          <cell r="M143">
            <v>-850895.26621685049</v>
          </cell>
          <cell r="O143">
            <v>-458453.30131484079</v>
          </cell>
          <cell r="P143">
            <v>1149165.096595251</v>
          </cell>
          <cell r="R143">
            <v>437986.83434102125</v>
          </cell>
        </row>
        <row r="144">
          <cell r="A144">
            <v>41271</v>
          </cell>
          <cell r="L144">
            <v>84522.186184159946</v>
          </cell>
          <cell r="M144">
            <v>-800964.55551905138</v>
          </cell>
          <cell r="O144">
            <v>-388672.96864954918</v>
          </cell>
          <cell r="P144">
            <v>1046657.1951026149</v>
          </cell>
          <cell r="R144">
            <v>373252.58752286783</v>
          </cell>
        </row>
        <row r="145">
          <cell r="A145">
            <v>41274</v>
          </cell>
          <cell r="L145">
            <v>-213966.09441953618</v>
          </cell>
          <cell r="M145">
            <v>-837924.04500062927</v>
          </cell>
          <cell r="O145">
            <v>-427407.29626172711</v>
          </cell>
          <cell r="P145">
            <v>1111681.86753323</v>
          </cell>
          <cell r="R145">
            <v>415626.88801597909</v>
          </cell>
        </row>
        <row r="146">
          <cell r="A146">
            <v>41276</v>
          </cell>
          <cell r="L146">
            <v>87862.822573797312</v>
          </cell>
          <cell r="M146">
            <v>-779973.02275657083</v>
          </cell>
          <cell r="O146">
            <v>-367450.58929245739</v>
          </cell>
          <cell r="P146">
            <v>993821.18191844982</v>
          </cell>
          <cell r="R146">
            <v>358968.25744353828</v>
          </cell>
        </row>
        <row r="147">
          <cell r="A147">
            <v>41277</v>
          </cell>
          <cell r="L147">
            <v>-236168.86202543508</v>
          </cell>
          <cell r="M147">
            <v>-778596.70112773182</v>
          </cell>
          <cell r="O147">
            <v>-385960.01743198489</v>
          </cell>
          <cell r="P147">
            <v>1022746.7765475455</v>
          </cell>
          <cell r="R147">
            <v>380477.44881487422</v>
          </cell>
        </row>
        <row r="148">
          <cell r="A148">
            <v>41278</v>
          </cell>
          <cell r="L148">
            <v>-656250.93816009071</v>
          </cell>
          <cell r="M148">
            <v>-731627.87412527739</v>
          </cell>
          <cell r="O148">
            <v>-290242.39403155429</v>
          </cell>
          <cell r="P148">
            <v>826753.27495748282</v>
          </cell>
          <cell r="R148">
            <v>319335.69065619563</v>
          </cell>
        </row>
        <row r="149">
          <cell r="A149">
            <v>41281</v>
          </cell>
          <cell r="L149">
            <v>-771508.17076548561</v>
          </cell>
          <cell r="M149">
            <v>-781814.39824309305</v>
          </cell>
          <cell r="O149">
            <v>-340249.2473695912</v>
          </cell>
          <cell r="P149">
            <v>983219.3887415597</v>
          </cell>
          <cell r="R149">
            <v>365179.42776557448</v>
          </cell>
        </row>
        <row r="150">
          <cell r="A150">
            <v>41282</v>
          </cell>
          <cell r="L150">
            <v>-9498.921786043793</v>
          </cell>
          <cell r="M150">
            <v>-825125.79194344883</v>
          </cell>
          <cell r="O150">
            <v>-382551.90279198461</v>
          </cell>
          <cell r="P150">
            <v>1065441.9176466165</v>
          </cell>
          <cell r="R150">
            <v>391905.97535482037</v>
          </cell>
        </row>
        <row r="151">
          <cell r="A151">
            <v>41283</v>
          </cell>
          <cell r="L151">
            <v>85332.333870364353</v>
          </cell>
          <cell r="M151">
            <v>-835410.53585320059</v>
          </cell>
          <cell r="O151">
            <v>-410102.3968451409</v>
          </cell>
          <cell r="P151">
            <v>1099984.6094075185</v>
          </cell>
          <cell r="R151">
            <v>410722.7907717062</v>
          </cell>
        </row>
        <row r="152">
          <cell r="A152">
            <v>41284</v>
          </cell>
          <cell r="L152">
            <v>-390637.0702992836</v>
          </cell>
          <cell r="M152">
            <v>-847331.02184851922</v>
          </cell>
          <cell r="O152">
            <v>-439150.36516758759</v>
          </cell>
          <cell r="P152">
            <v>1150550.4296752738</v>
          </cell>
          <cell r="R152">
            <v>451472.77347798832</v>
          </cell>
        </row>
        <row r="153">
          <cell r="A153">
            <v>41285</v>
          </cell>
          <cell r="L153">
            <v>-2327165.5931168697</v>
          </cell>
          <cell r="M153">
            <v>-829747.95133766986</v>
          </cell>
          <cell r="O153">
            <v>-337373.98156562395</v>
          </cell>
          <cell r="P153">
            <v>1014236.7502581804</v>
          </cell>
          <cell r="R153">
            <v>379700.13757651241</v>
          </cell>
        </row>
        <row r="154">
          <cell r="A154">
            <v>41288</v>
          </cell>
          <cell r="L154">
            <v>-213254.3551493655</v>
          </cell>
          <cell r="M154">
            <v>-862034.86814441055</v>
          </cell>
          <cell r="O154">
            <v>-383576.42752175906</v>
          </cell>
          <cell r="P154">
            <v>1101382.8655479704</v>
          </cell>
          <cell r="R154">
            <v>403780.5121943191</v>
          </cell>
        </row>
        <row r="155">
          <cell r="A155">
            <v>41289</v>
          </cell>
          <cell r="L155">
            <v>66152.695556984399</v>
          </cell>
          <cell r="M155">
            <v>-867617.77850208327</v>
          </cell>
          <cell r="O155">
            <v>-349388.063760666</v>
          </cell>
          <cell r="P155">
            <v>1031443.5575348253</v>
          </cell>
          <cell r="R155">
            <v>381070.06643065537</v>
          </cell>
        </row>
        <row r="156">
          <cell r="A156">
            <v>41290</v>
          </cell>
          <cell r="L156">
            <v>360481.68918672472</v>
          </cell>
          <cell r="M156">
            <v>-927912.04225162859</v>
          </cell>
          <cell r="O156">
            <v>-364233.19897263881</v>
          </cell>
          <cell r="P156">
            <v>1057194.3292220009</v>
          </cell>
          <cell r="R156">
            <v>402512.20066556276</v>
          </cell>
        </row>
        <row r="157">
          <cell r="A157">
            <v>41291</v>
          </cell>
          <cell r="L157">
            <v>-378886.05185060482</v>
          </cell>
          <cell r="M157">
            <v>-831407.36447224801</v>
          </cell>
          <cell r="O157">
            <v>-331137.71350229345</v>
          </cell>
          <cell r="P157">
            <v>961255.15716735716</v>
          </cell>
          <cell r="R157">
            <v>365867.37838398857</v>
          </cell>
        </row>
        <row r="158">
          <cell r="A158">
            <v>41292</v>
          </cell>
          <cell r="L158">
            <v>171433.03815719113</v>
          </cell>
          <cell r="M158">
            <v>-862223.85343554185</v>
          </cell>
          <cell r="O158">
            <v>-351677.94820747251</v>
          </cell>
          <cell r="P158">
            <v>1070215.6220184006</v>
          </cell>
          <cell r="R158">
            <v>393414.27646771894</v>
          </cell>
        </row>
        <row r="159">
          <cell r="A159">
            <v>41296</v>
          </cell>
          <cell r="L159">
            <v>-114912.25987418881</v>
          </cell>
          <cell r="M159">
            <v>-916290.24453471915</v>
          </cell>
          <cell r="O159">
            <v>-417038.63640241453</v>
          </cell>
          <cell r="P159">
            <v>1193571.8089976367</v>
          </cell>
          <cell r="R159">
            <v>436774.32588047482</v>
          </cell>
        </row>
        <row r="160">
          <cell r="A160">
            <v>41297</v>
          </cell>
          <cell r="L160">
            <v>143489.03306111414</v>
          </cell>
          <cell r="M160">
            <v>-904177.57011734729</v>
          </cell>
          <cell r="O160">
            <v>-431154.42490015639</v>
          </cell>
          <cell r="P160">
            <v>1202368.7082079577</v>
          </cell>
          <cell r="R160">
            <v>449291.39515145239</v>
          </cell>
        </row>
        <row r="161">
          <cell r="A161">
            <v>41298</v>
          </cell>
          <cell r="L161">
            <v>-630603.33784573106</v>
          </cell>
          <cell r="M161">
            <v>-909220.23981166852</v>
          </cell>
          <cell r="O161">
            <v>-431908.19651641732</v>
          </cell>
          <cell r="P161">
            <v>1214132.906160475</v>
          </cell>
          <cell r="R161">
            <v>461470.59637243045</v>
          </cell>
        </row>
        <row r="162">
          <cell r="A162">
            <v>41299</v>
          </cell>
          <cell r="L162">
            <v>473562.10230269283</v>
          </cell>
          <cell r="M162">
            <v>-989898.98578071478</v>
          </cell>
          <cell r="O162">
            <v>-746814.17068384041</v>
          </cell>
          <cell r="P162">
            <v>1293113.9498334283</v>
          </cell>
          <cell r="R162">
            <v>479821.77109152381</v>
          </cell>
        </row>
        <row r="163">
          <cell r="A163">
            <v>41302</v>
          </cell>
          <cell r="L163">
            <v>-197532.20366713777</v>
          </cell>
          <cell r="M163">
            <v>-998282.53729774279</v>
          </cell>
          <cell r="O163">
            <v>-642417.33432692639</v>
          </cell>
          <cell r="P163">
            <v>1233518.8925768666</v>
          </cell>
          <cell r="R163">
            <v>455443.08677366679</v>
          </cell>
        </row>
        <row r="164">
          <cell r="A164">
            <v>41303</v>
          </cell>
          <cell r="L164">
            <v>-459599.56947269477</v>
          </cell>
          <cell r="M164">
            <v>-1061262.8208102314</v>
          </cell>
          <cell r="O164">
            <v>-668928.12744433642</v>
          </cell>
          <cell r="P164">
            <v>1293671.8913624743</v>
          </cell>
          <cell r="R164">
            <v>476980.14728457248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Monthly Cashflow"/>
      <sheetName val="Quarterly Cashflow"/>
      <sheetName val="NSP"/>
      <sheetName val="NSP Chart"/>
      <sheetName val="CLR-Dividend Trend"/>
      <sheetName val="2 year lookback"/>
      <sheetName val="Assumptions"/>
      <sheetName val="Philosophy"/>
      <sheetName val="TWA Limitation"/>
      <sheetName val="Sensitivity"/>
      <sheetName val="Boli Limitation"/>
      <sheetName val="Executive Summary"/>
      <sheetName val="WYPT Cash"/>
      <sheetName val="2005 buyba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ARAMETROS"/>
      <sheetName val="ROEGrupo"/>
      <sheetName val="ROELatam"/>
      <sheetName val="ROEPortugal"/>
      <sheetName val="PATRIM"/>
      <sheetName val="PATRIMMensual"/>
      <sheetName val="DATOS"/>
      <sheetName val="Controle"/>
    </sheetNames>
    <sheetDataSet>
      <sheetData sheetId="0" refreshError="1"/>
      <sheetData sheetId="1" refreshError="1">
        <row r="1">
          <cell r="AD1">
            <v>10000</v>
          </cell>
          <cell r="AE1">
            <v>13000</v>
          </cell>
          <cell r="AF1">
            <v>13010</v>
          </cell>
          <cell r="AG1">
            <v>13012</v>
          </cell>
          <cell r="AH1">
            <v>14130</v>
          </cell>
          <cell r="AI1">
            <v>14130</v>
          </cell>
          <cell r="AJ1">
            <v>14130</v>
          </cell>
          <cell r="AK1">
            <v>14130</v>
          </cell>
          <cell r="AL1">
            <v>14130</v>
          </cell>
        </row>
        <row r="2">
          <cell r="D2" t="str">
            <v>Enero</v>
          </cell>
          <cell r="E2">
            <v>1</v>
          </cell>
          <cell r="J2">
            <v>2004</v>
          </cell>
        </row>
        <row r="3">
          <cell r="D3" t="str">
            <v>Febrero</v>
          </cell>
          <cell r="E3">
            <v>2</v>
          </cell>
          <cell r="J3">
            <v>2003</v>
          </cell>
          <cell r="N3" t="str">
            <v>Todos los informes para un trimestre</v>
          </cell>
          <cell r="O3">
            <v>1</v>
          </cell>
        </row>
        <row r="4">
          <cell r="D4" t="str">
            <v>Marzo</v>
          </cell>
          <cell r="E4">
            <v>3</v>
          </cell>
          <cell r="N4" t="str">
            <v>Calculo ROE 2004 vs 2003 - Grupo</v>
          </cell>
          <cell r="O4">
            <v>2</v>
          </cell>
          <cell r="AT4" t="str">
            <v>MAR03</v>
          </cell>
          <cell r="AW4" t="str">
            <v>JUN03</v>
          </cell>
          <cell r="AZ4" t="str">
            <v>SEP03</v>
          </cell>
          <cell r="BC4" t="str">
            <v>DIC03</v>
          </cell>
          <cell r="BF4" t="str">
            <v>MAR04</v>
          </cell>
          <cell r="BI4" t="str">
            <v>JUN04</v>
          </cell>
          <cell r="BL4" t="str">
            <v>SEP04</v>
          </cell>
          <cell r="BO4" t="str">
            <v>DIC04</v>
          </cell>
        </row>
        <row r="5">
          <cell r="D5" t="str">
            <v>Abril</v>
          </cell>
          <cell r="E5">
            <v>4</v>
          </cell>
          <cell r="N5" t="str">
            <v>Calculo ROE 2004 vs 2003 - Latam</v>
          </cell>
          <cell r="O5">
            <v>3</v>
          </cell>
          <cell r="AS5" t="str">
            <v>RED</v>
          </cell>
          <cell r="AT5">
            <v>3851049</v>
          </cell>
          <cell r="AW5">
            <v>3938975</v>
          </cell>
          <cell r="AZ5">
            <v>4033570</v>
          </cell>
          <cell r="BC5">
            <v>4129352</v>
          </cell>
          <cell r="BF5">
            <v>4601235</v>
          </cell>
          <cell r="BI5">
            <v>4745349</v>
          </cell>
          <cell r="BL5">
            <v>0</v>
          </cell>
          <cell r="BO5">
            <v>0</v>
          </cell>
        </row>
        <row r="6">
          <cell r="D6" t="str">
            <v>Mayo</v>
          </cell>
          <cell r="E6">
            <v>5</v>
          </cell>
          <cell r="N6" t="str">
            <v>Calculo ROE 2004 vs 2003 - Portugal</v>
          </cell>
          <cell r="O6">
            <v>4</v>
          </cell>
          <cell r="AS6" t="str">
            <v>GEM</v>
          </cell>
          <cell r="AT6">
            <v>558947</v>
          </cell>
          <cell r="AW6">
            <v>552202</v>
          </cell>
          <cell r="AZ6">
            <v>550183</v>
          </cell>
          <cell r="BC6">
            <v>546138</v>
          </cell>
          <cell r="BF6">
            <v>511007.30871073017</v>
          </cell>
          <cell r="BI6">
            <v>509878</v>
          </cell>
          <cell r="BL6">
            <v>181974.15692141018</v>
          </cell>
          <cell r="BO6">
            <v>137586.37033285899</v>
          </cell>
        </row>
        <row r="7">
          <cell r="D7" t="str">
            <v>Junio</v>
          </cell>
          <cell r="E7">
            <v>6</v>
          </cell>
          <cell r="N7" t="str">
            <v>Patrimonio ROE Mensual y Medio 2004 vs 2003</v>
          </cell>
          <cell r="O7">
            <v>5</v>
          </cell>
        </row>
        <row r="8">
          <cell r="D8" t="str">
            <v>Julio</v>
          </cell>
          <cell r="E8">
            <v>7</v>
          </cell>
          <cell r="N8" t="str">
            <v>Patrimonio final mensual 2004</v>
          </cell>
          <cell r="O8">
            <v>6</v>
          </cell>
          <cell r="AD8" t="str">
            <v>NIVEL0</v>
          </cell>
          <cell r="AE8" t="str">
            <v>NIVEL1</v>
          </cell>
          <cell r="AF8" t="str">
            <v>NIVEL2</v>
          </cell>
          <cell r="AG8" t="str">
            <v>NIVEL3</v>
          </cell>
          <cell r="AH8" t="str">
            <v>NIVEL4</v>
          </cell>
          <cell r="AI8" t="str">
            <v>NIVEL5</v>
          </cell>
          <cell r="AJ8" t="str">
            <v>NIVEL6</v>
          </cell>
          <cell r="AK8" t="str">
            <v>NIVEL7</v>
          </cell>
          <cell r="AL8" t="str">
            <v>NIVEL8</v>
          </cell>
          <cell r="AM8" t="str">
            <v>SOCAJ</v>
          </cell>
          <cell r="AN8" t="str">
            <v>SOCNAME</v>
          </cell>
        </row>
        <row r="9">
          <cell r="D9" t="str">
            <v>Agosto</v>
          </cell>
          <cell r="E9">
            <v>8</v>
          </cell>
          <cell r="N9" t="str">
            <v>Patrimonio final mensual 2003</v>
          </cell>
          <cell r="O9">
            <v>7</v>
          </cell>
          <cell r="AD9">
            <v>10000</v>
          </cell>
          <cell r="AE9">
            <v>11000</v>
          </cell>
          <cell r="AF9">
            <v>11400</v>
          </cell>
          <cell r="AG9">
            <v>11009</v>
          </cell>
          <cell r="AH9">
            <v>11009</v>
          </cell>
          <cell r="AI9">
            <v>11009</v>
          </cell>
          <cell r="AJ9">
            <v>11009</v>
          </cell>
          <cell r="AK9">
            <v>11009</v>
          </cell>
          <cell r="AL9">
            <v>11009</v>
          </cell>
          <cell r="AM9">
            <v>11009</v>
          </cell>
          <cell r="AN9" t="str">
            <v>AJUSTES - MINORISTA</v>
          </cell>
        </row>
        <row r="10">
          <cell r="D10" t="str">
            <v>Septiembre</v>
          </cell>
          <cell r="E10">
            <v>9</v>
          </cell>
          <cell r="AD10">
            <v>10000</v>
          </cell>
          <cell r="AE10">
            <v>11000</v>
          </cell>
          <cell r="AF10">
            <v>11400</v>
          </cell>
          <cell r="AG10">
            <v>11600</v>
          </cell>
          <cell r="AH10">
            <v>11600</v>
          </cell>
          <cell r="AI10">
            <v>11600</v>
          </cell>
          <cell r="AJ10">
            <v>11600</v>
          </cell>
          <cell r="AK10">
            <v>11600</v>
          </cell>
          <cell r="AL10">
            <v>11600</v>
          </cell>
          <cell r="AM10">
            <v>11809</v>
          </cell>
          <cell r="AN10" t="str">
            <v>AJUSTES - RED DE SUCURSALES B.C.H.</v>
          </cell>
        </row>
        <row r="11">
          <cell r="D11" t="str">
            <v>Octubre</v>
          </cell>
          <cell r="E11">
            <v>10</v>
          </cell>
          <cell r="AD11">
            <v>10000</v>
          </cell>
          <cell r="AE11">
            <v>11000</v>
          </cell>
          <cell r="AF11">
            <v>11400</v>
          </cell>
          <cell r="AG11">
            <v>11600</v>
          </cell>
          <cell r="AH11">
            <v>11600</v>
          </cell>
          <cell r="AI11">
            <v>11600</v>
          </cell>
          <cell r="AJ11">
            <v>11600</v>
          </cell>
          <cell r="AK11">
            <v>11600</v>
          </cell>
          <cell r="AL11">
            <v>11600</v>
          </cell>
          <cell r="AM11">
            <v>11801</v>
          </cell>
          <cell r="AN11" t="str">
            <v>RED - EMPRESAS BORRAR</v>
          </cell>
        </row>
        <row r="12">
          <cell r="D12" t="str">
            <v>Noviembre</v>
          </cell>
          <cell r="E12">
            <v>11</v>
          </cell>
          <cell r="AD12">
            <v>10000</v>
          </cell>
          <cell r="AE12">
            <v>11000</v>
          </cell>
          <cell r="AF12">
            <v>11400</v>
          </cell>
          <cell r="AG12">
            <v>11600</v>
          </cell>
          <cell r="AH12">
            <v>11600</v>
          </cell>
          <cell r="AI12">
            <v>11600</v>
          </cell>
          <cell r="AJ12">
            <v>11600</v>
          </cell>
          <cell r="AK12">
            <v>11600</v>
          </cell>
          <cell r="AL12">
            <v>11600</v>
          </cell>
          <cell r="AM12">
            <v>11409</v>
          </cell>
          <cell r="AN12" t="str">
            <v>AJUSTES - GRANDES SUPERFICIES</v>
          </cell>
        </row>
        <row r="13">
          <cell r="D13" t="str">
            <v>Diciembre</v>
          </cell>
          <cell r="E13">
            <v>12</v>
          </cell>
          <cell r="AD13">
            <v>10000</v>
          </cell>
          <cell r="AE13">
            <v>11000</v>
          </cell>
          <cell r="AF13">
            <v>11400</v>
          </cell>
          <cell r="AG13">
            <v>11600</v>
          </cell>
          <cell r="AH13">
            <v>11600</v>
          </cell>
          <cell r="AI13">
            <v>11600</v>
          </cell>
          <cell r="AJ13">
            <v>11600</v>
          </cell>
          <cell r="AK13">
            <v>11600</v>
          </cell>
          <cell r="AL13">
            <v>11600</v>
          </cell>
          <cell r="AM13">
            <v>11401</v>
          </cell>
          <cell r="AN13" t="str">
            <v>GRANDES SUPERFICIES BORRAR</v>
          </cell>
        </row>
        <row r="14">
          <cell r="N14">
            <v>-10244371.34</v>
          </cell>
          <cell r="O14">
            <v>9971760.8149999995</v>
          </cell>
          <cell r="AD14">
            <v>10000</v>
          </cell>
          <cell r="AE14">
            <v>11000</v>
          </cell>
          <cell r="AF14">
            <v>11400</v>
          </cell>
          <cell r="AG14">
            <v>11600</v>
          </cell>
          <cell r="AH14">
            <v>11600</v>
          </cell>
          <cell r="AI14">
            <v>11600</v>
          </cell>
          <cell r="AJ14">
            <v>11600</v>
          </cell>
          <cell r="AK14">
            <v>11600</v>
          </cell>
          <cell r="AL14">
            <v>11600</v>
          </cell>
          <cell r="AM14">
            <v>11109</v>
          </cell>
          <cell r="AN14" t="str">
            <v>AJUSTES - RED DE SUCURSALES BANCO SANTANDER</v>
          </cell>
        </row>
        <row r="15">
          <cell r="N15">
            <v>-4744152.1100000003</v>
          </cell>
          <cell r="O15">
            <v>4608256.165</v>
          </cell>
          <cell r="AD15">
            <v>10000</v>
          </cell>
          <cell r="AE15">
            <v>11000</v>
          </cell>
          <cell r="AF15">
            <v>11400</v>
          </cell>
          <cell r="AG15">
            <v>11600</v>
          </cell>
          <cell r="AH15">
            <v>11600</v>
          </cell>
          <cell r="AI15">
            <v>11600</v>
          </cell>
          <cell r="AJ15">
            <v>11600</v>
          </cell>
          <cell r="AK15">
            <v>11600</v>
          </cell>
          <cell r="AL15">
            <v>11600</v>
          </cell>
          <cell r="AM15">
            <v>11108</v>
          </cell>
          <cell r="AN15" t="str">
            <v>REASIGNACIONES - AJUSTES RED DE SUCURSALES</v>
          </cell>
        </row>
        <row r="16">
          <cell r="A16" t="str">
            <v>SOC</v>
          </cell>
          <cell r="B16" t="str">
            <v>NIVEL</v>
          </cell>
          <cell r="C16" t="str">
            <v>DESCRIPCION</v>
          </cell>
          <cell r="N16">
            <v>0</v>
          </cell>
          <cell r="O16">
            <v>0</v>
          </cell>
          <cell r="AD16">
            <v>10000</v>
          </cell>
          <cell r="AE16">
            <v>11000</v>
          </cell>
          <cell r="AF16">
            <v>11400</v>
          </cell>
          <cell r="AG16">
            <v>11600</v>
          </cell>
          <cell r="AH16">
            <v>11600</v>
          </cell>
          <cell r="AI16">
            <v>11600</v>
          </cell>
          <cell r="AJ16">
            <v>11600</v>
          </cell>
          <cell r="AK16">
            <v>11600</v>
          </cell>
          <cell r="AL16">
            <v>11600</v>
          </cell>
          <cell r="AM16">
            <v>11101</v>
          </cell>
          <cell r="AN16" t="str">
            <v>RED - PARTICULARES</v>
          </cell>
        </row>
        <row r="17">
          <cell r="A17">
            <v>10000</v>
          </cell>
          <cell r="B17" t="str">
            <v>NIVEL0</v>
          </cell>
          <cell r="C17" t="str">
            <v>GRUPO SANTANDER CENTRAL HISPANO</v>
          </cell>
          <cell r="N17">
            <v>-4735381.04</v>
          </cell>
          <cell r="O17">
            <v>4601235</v>
          </cell>
          <cell r="AD17">
            <v>10000</v>
          </cell>
          <cell r="AE17">
            <v>11000</v>
          </cell>
          <cell r="AF17">
            <v>11400</v>
          </cell>
          <cell r="AG17">
            <v>11800</v>
          </cell>
          <cell r="AH17">
            <v>11800</v>
          </cell>
          <cell r="AI17">
            <v>11800</v>
          </cell>
          <cell r="AJ17">
            <v>11800</v>
          </cell>
          <cell r="AK17">
            <v>11800</v>
          </cell>
          <cell r="AL17">
            <v>11800</v>
          </cell>
          <cell r="AM17">
            <v>11919</v>
          </cell>
          <cell r="AN17" t="str">
            <v>AJUSTES - OTRAS SOCIEDADES</v>
          </cell>
        </row>
        <row r="18">
          <cell r="A18">
            <v>10001</v>
          </cell>
          <cell r="B18" t="str">
            <v>NIVEL2</v>
          </cell>
          <cell r="C18" t="str">
            <v>AJUSTES - CUADRE BALANCE GRUPO</v>
          </cell>
          <cell r="N18">
            <v>-8771.07</v>
          </cell>
          <cell r="O18">
            <v>7021.165</v>
          </cell>
          <cell r="AD18">
            <v>10000</v>
          </cell>
          <cell r="AE18">
            <v>11000</v>
          </cell>
          <cell r="AF18">
            <v>11400</v>
          </cell>
          <cell r="AG18">
            <v>11800</v>
          </cell>
          <cell r="AH18">
            <v>11800</v>
          </cell>
          <cell r="AI18">
            <v>11800</v>
          </cell>
          <cell r="AJ18">
            <v>11800</v>
          </cell>
          <cell r="AK18">
            <v>11800</v>
          </cell>
          <cell r="AL18">
            <v>11800</v>
          </cell>
          <cell r="AM18">
            <v>11709</v>
          </cell>
          <cell r="AN18" t="str">
            <v>AJUSTES - 4B</v>
          </cell>
        </row>
        <row r="19">
          <cell r="A19">
            <v>10002</v>
          </cell>
          <cell r="B19" t="str">
            <v>NIVEL2</v>
          </cell>
          <cell r="C19" t="str">
            <v>AJUSTES - ELIMINACION LIQUIDEZ GRUPO</v>
          </cell>
          <cell r="AD19">
            <v>10000</v>
          </cell>
          <cell r="AE19">
            <v>11000</v>
          </cell>
          <cell r="AF19">
            <v>11400</v>
          </cell>
          <cell r="AG19">
            <v>11800</v>
          </cell>
          <cell r="AH19">
            <v>11800</v>
          </cell>
          <cell r="AI19">
            <v>11800</v>
          </cell>
          <cell r="AJ19">
            <v>11800</v>
          </cell>
          <cell r="AK19">
            <v>11800</v>
          </cell>
          <cell r="AL19">
            <v>11800</v>
          </cell>
          <cell r="AM19">
            <v>11701</v>
          </cell>
          <cell r="AN19" t="str">
            <v>AJUSTES - 4B</v>
          </cell>
        </row>
        <row r="20">
          <cell r="A20">
            <v>11000</v>
          </cell>
          <cell r="B20" t="str">
            <v>NIVEL1</v>
          </cell>
          <cell r="C20" t="str">
            <v>BANCA COMERCIAL EUROPA</v>
          </cell>
          <cell r="N20">
            <v>-1461594.83</v>
          </cell>
          <cell r="O20">
            <v>1409619.1174999999</v>
          </cell>
          <cell r="AD20">
            <v>10000</v>
          </cell>
          <cell r="AE20">
            <v>11000</v>
          </cell>
          <cell r="AF20">
            <v>11500</v>
          </cell>
          <cell r="AG20">
            <v>11501</v>
          </cell>
          <cell r="AH20">
            <v>11501</v>
          </cell>
          <cell r="AI20">
            <v>11501</v>
          </cell>
          <cell r="AJ20">
            <v>11501</v>
          </cell>
          <cell r="AK20">
            <v>11501</v>
          </cell>
          <cell r="AL20">
            <v>11501</v>
          </cell>
          <cell r="AM20">
            <v>13409</v>
          </cell>
          <cell r="AN20" t="str">
            <v>AJUSTES - GESTION TARJETAS</v>
          </cell>
        </row>
        <row r="21">
          <cell r="A21">
            <v>11009</v>
          </cell>
          <cell r="B21" t="str">
            <v>NIVEL3</v>
          </cell>
          <cell r="C21" t="str">
            <v>AJUSTES - MINORISTA</v>
          </cell>
          <cell r="N21">
            <v>-525536.43999999994</v>
          </cell>
          <cell r="O21">
            <v>516689.40499999997</v>
          </cell>
          <cell r="AD21">
            <v>10000</v>
          </cell>
          <cell r="AE21">
            <v>11000</v>
          </cell>
          <cell r="AF21">
            <v>11500</v>
          </cell>
          <cell r="AG21">
            <v>11501</v>
          </cell>
          <cell r="AH21">
            <v>11501</v>
          </cell>
          <cell r="AI21">
            <v>11501</v>
          </cell>
          <cell r="AJ21">
            <v>11501</v>
          </cell>
          <cell r="AK21">
            <v>11501</v>
          </cell>
          <cell r="AL21">
            <v>11501</v>
          </cell>
          <cell r="AM21">
            <v>11905</v>
          </cell>
          <cell r="AN21" t="str">
            <v>G.I. HISPAMER</v>
          </cell>
        </row>
        <row r="22">
          <cell r="A22">
            <v>11400</v>
          </cell>
          <cell r="B22" t="str">
            <v>NIVEL2</v>
          </cell>
          <cell r="C22" t="str">
            <v>MINORISTA</v>
          </cell>
          <cell r="AD22">
            <v>10000</v>
          </cell>
          <cell r="AE22">
            <v>11000</v>
          </cell>
          <cell r="AF22">
            <v>11500</v>
          </cell>
          <cell r="AG22">
            <v>11501</v>
          </cell>
          <cell r="AH22">
            <v>11501</v>
          </cell>
          <cell r="AI22">
            <v>11501</v>
          </cell>
          <cell r="AJ22">
            <v>11501</v>
          </cell>
          <cell r="AK22">
            <v>11501</v>
          </cell>
          <cell r="AL22">
            <v>11501</v>
          </cell>
          <cell r="AM22">
            <v>11509</v>
          </cell>
          <cell r="AN22" t="str">
            <v>AJUSTES - HISPAMER</v>
          </cell>
        </row>
        <row r="23">
          <cell r="A23">
            <v>11500</v>
          </cell>
          <cell r="B23" t="str">
            <v>NIVEL2</v>
          </cell>
          <cell r="C23" t="str">
            <v>SANTANDER CONSUMER FINANCE</v>
          </cell>
          <cell r="AD23">
            <v>10000</v>
          </cell>
          <cell r="AE23">
            <v>11000</v>
          </cell>
          <cell r="AF23">
            <v>11500</v>
          </cell>
          <cell r="AG23">
            <v>11501</v>
          </cell>
          <cell r="AH23">
            <v>11501</v>
          </cell>
          <cell r="AI23">
            <v>11501</v>
          </cell>
          <cell r="AJ23">
            <v>11501</v>
          </cell>
          <cell r="AK23">
            <v>11501</v>
          </cell>
          <cell r="AL23">
            <v>11501</v>
          </cell>
          <cell r="AM23">
            <v>11309</v>
          </cell>
          <cell r="AN23" t="str">
            <v>AJUSTES - BANSAFINA</v>
          </cell>
        </row>
        <row r="24">
          <cell r="A24">
            <v>11501</v>
          </cell>
          <cell r="B24" t="str">
            <v>NIVEL3</v>
          </cell>
          <cell r="C24" t="str">
            <v>GRUPO HISPAMER</v>
          </cell>
          <cell r="AD24">
            <v>10000</v>
          </cell>
          <cell r="AE24">
            <v>11000</v>
          </cell>
          <cell r="AF24">
            <v>11500</v>
          </cell>
          <cell r="AG24">
            <v>11502</v>
          </cell>
          <cell r="AH24">
            <v>11502</v>
          </cell>
          <cell r="AI24">
            <v>11502</v>
          </cell>
          <cell r="AJ24">
            <v>11502</v>
          </cell>
          <cell r="AK24">
            <v>11502</v>
          </cell>
          <cell r="AL24">
            <v>11502</v>
          </cell>
          <cell r="AM24">
            <v>12339</v>
          </cell>
          <cell r="AN24" t="str">
            <v>AJUSTES - COMERCIAL GIBRALTAR</v>
          </cell>
        </row>
        <row r="25">
          <cell r="A25">
            <v>11502</v>
          </cell>
          <cell r="B25" t="str">
            <v>NIVEL3</v>
          </cell>
          <cell r="C25" t="str">
            <v>RESTO CONSUMO NO BANCARIO</v>
          </cell>
          <cell r="AD25">
            <v>10000</v>
          </cell>
          <cell r="AE25">
            <v>11000</v>
          </cell>
          <cell r="AF25">
            <v>11500</v>
          </cell>
          <cell r="AG25">
            <v>11502</v>
          </cell>
          <cell r="AH25">
            <v>11502</v>
          </cell>
          <cell r="AI25">
            <v>11502</v>
          </cell>
          <cell r="AJ25">
            <v>11502</v>
          </cell>
          <cell r="AK25">
            <v>11502</v>
          </cell>
          <cell r="AL25">
            <v>11502</v>
          </cell>
          <cell r="AM25">
            <v>11508</v>
          </cell>
          <cell r="AN25" t="str">
            <v>AJUSTES - RESTO CONSUMO NO BANCARIO</v>
          </cell>
        </row>
        <row r="26">
          <cell r="A26">
            <v>11530</v>
          </cell>
          <cell r="B26" t="str">
            <v>NIVEL3</v>
          </cell>
          <cell r="C26" t="str">
            <v>NORUEGA</v>
          </cell>
          <cell r="AD26">
            <v>10000</v>
          </cell>
          <cell r="AE26">
            <v>11000</v>
          </cell>
          <cell r="AF26">
            <v>11500</v>
          </cell>
          <cell r="AG26">
            <v>11530</v>
          </cell>
          <cell r="AH26">
            <v>11530</v>
          </cell>
          <cell r="AI26">
            <v>11530</v>
          </cell>
          <cell r="AJ26">
            <v>11530</v>
          </cell>
          <cell r="AK26">
            <v>11530</v>
          </cell>
          <cell r="AL26">
            <v>11530</v>
          </cell>
          <cell r="AM26">
            <v>11539</v>
          </cell>
          <cell r="AN26" t="str">
            <v>AJUSTES - NORUEGA</v>
          </cell>
        </row>
        <row r="27">
          <cell r="A27">
            <v>11540</v>
          </cell>
          <cell r="B27" t="str">
            <v>NIVEL3</v>
          </cell>
          <cell r="C27" t="str">
            <v>POLONIA</v>
          </cell>
          <cell r="AD27">
            <v>10000</v>
          </cell>
          <cell r="AE27">
            <v>11000</v>
          </cell>
          <cell r="AF27">
            <v>11500</v>
          </cell>
          <cell r="AG27">
            <v>11540</v>
          </cell>
          <cell r="AH27">
            <v>11540</v>
          </cell>
          <cell r="AI27">
            <v>11540</v>
          </cell>
          <cell r="AJ27">
            <v>11540</v>
          </cell>
          <cell r="AK27">
            <v>11540</v>
          </cell>
          <cell r="AL27">
            <v>11540</v>
          </cell>
          <cell r="AM27">
            <v>11549</v>
          </cell>
          <cell r="AN27" t="str">
            <v>AJUSTES - POLONIA</v>
          </cell>
        </row>
        <row r="28">
          <cell r="A28">
            <v>11600</v>
          </cell>
          <cell r="B28" t="str">
            <v>NIVEL3</v>
          </cell>
          <cell r="C28" t="str">
            <v>RED SANTANDER CENTRAL HISPANO</v>
          </cell>
          <cell r="AD28">
            <v>10000</v>
          </cell>
          <cell r="AE28">
            <v>11000</v>
          </cell>
          <cell r="AF28">
            <v>11500</v>
          </cell>
          <cell r="AG28">
            <v>12060</v>
          </cell>
          <cell r="AH28">
            <v>12060</v>
          </cell>
          <cell r="AI28">
            <v>12060</v>
          </cell>
          <cell r="AJ28">
            <v>12060</v>
          </cell>
          <cell r="AK28">
            <v>12060</v>
          </cell>
          <cell r="AL28">
            <v>12060</v>
          </cell>
          <cell r="AM28">
            <v>12198</v>
          </cell>
          <cell r="AN28" t="str">
            <v>AJUSTES - EUROPA</v>
          </cell>
        </row>
        <row r="29">
          <cell r="A29">
            <v>11800</v>
          </cell>
          <cell r="B29" t="str">
            <v>NIVEL3</v>
          </cell>
          <cell r="C29" t="str">
            <v>4B, DINNERS</v>
          </cell>
          <cell r="AD29">
            <v>10000</v>
          </cell>
          <cell r="AE29">
            <v>11000</v>
          </cell>
          <cell r="AF29">
            <v>11500</v>
          </cell>
          <cell r="AG29">
            <v>12060</v>
          </cell>
          <cell r="AH29">
            <v>12060</v>
          </cell>
          <cell r="AI29">
            <v>12060</v>
          </cell>
          <cell r="AJ29">
            <v>12060</v>
          </cell>
          <cell r="AK29">
            <v>12060</v>
          </cell>
          <cell r="AL29">
            <v>12060</v>
          </cell>
          <cell r="AM29">
            <v>12195</v>
          </cell>
          <cell r="AN29" t="str">
            <v>G.I. CC-BANK</v>
          </cell>
        </row>
        <row r="30">
          <cell r="A30">
            <v>12001</v>
          </cell>
          <cell r="B30" t="str">
            <v>NIVEL1</v>
          </cell>
          <cell r="C30" t="str">
            <v>BANCA COMERCIAL AMERICA</v>
          </cell>
          <cell r="AD30">
            <v>10000</v>
          </cell>
          <cell r="AE30">
            <v>11000</v>
          </cell>
          <cell r="AF30">
            <v>11500</v>
          </cell>
          <cell r="AG30">
            <v>12060</v>
          </cell>
          <cell r="AH30">
            <v>12060</v>
          </cell>
          <cell r="AI30">
            <v>12060</v>
          </cell>
          <cell r="AJ30">
            <v>12060</v>
          </cell>
          <cell r="AK30">
            <v>12060</v>
          </cell>
          <cell r="AL30">
            <v>12060</v>
          </cell>
          <cell r="AM30">
            <v>12190</v>
          </cell>
          <cell r="AN30" t="str">
            <v>AJUSTES - NO IMPUTADOS C.EXTRANJERO</v>
          </cell>
        </row>
        <row r="31">
          <cell r="A31">
            <v>12010</v>
          </cell>
          <cell r="B31" t="str">
            <v>NIVEL2</v>
          </cell>
          <cell r="C31" t="str">
            <v>COMERCIAL CHILE</v>
          </cell>
          <cell r="AD31">
            <v>10000</v>
          </cell>
          <cell r="AE31">
            <v>11000</v>
          </cell>
          <cell r="AF31">
            <v>11500</v>
          </cell>
          <cell r="AG31">
            <v>12060</v>
          </cell>
          <cell r="AH31">
            <v>12060</v>
          </cell>
          <cell r="AI31">
            <v>12060</v>
          </cell>
          <cell r="AJ31">
            <v>12060</v>
          </cell>
          <cell r="AK31">
            <v>12060</v>
          </cell>
          <cell r="AL31">
            <v>12060</v>
          </cell>
          <cell r="AM31">
            <v>12069</v>
          </cell>
          <cell r="AN31" t="str">
            <v>AJUSTES - CC BANK - AKB</v>
          </cell>
        </row>
        <row r="32">
          <cell r="A32">
            <v>12020</v>
          </cell>
          <cell r="B32" t="str">
            <v>NIVEL2</v>
          </cell>
          <cell r="C32" t="str">
            <v>COMERCIAL URUGUAY</v>
          </cell>
          <cell r="AD32">
            <v>10000</v>
          </cell>
          <cell r="AE32">
            <v>11000</v>
          </cell>
          <cell r="AF32">
            <v>11500</v>
          </cell>
          <cell r="AG32">
            <v>12060</v>
          </cell>
          <cell r="AH32">
            <v>12060</v>
          </cell>
          <cell r="AI32">
            <v>12060</v>
          </cell>
          <cell r="AJ32">
            <v>12060</v>
          </cell>
          <cell r="AK32">
            <v>12060</v>
          </cell>
          <cell r="AL32">
            <v>12060</v>
          </cell>
          <cell r="AM32">
            <v>12068</v>
          </cell>
          <cell r="AN32" t="str">
            <v>MOROSOS - CC - BANK</v>
          </cell>
        </row>
        <row r="33">
          <cell r="A33">
            <v>12030</v>
          </cell>
          <cell r="B33" t="str">
            <v>NIVEL2</v>
          </cell>
          <cell r="C33" t="str">
            <v>COMERCIAL PUERTO RICO</v>
          </cell>
          <cell r="AD33">
            <v>10000</v>
          </cell>
          <cell r="AE33">
            <v>11000</v>
          </cell>
          <cell r="AF33">
            <v>11500</v>
          </cell>
          <cell r="AG33">
            <v>12120</v>
          </cell>
          <cell r="AH33">
            <v>12120</v>
          </cell>
          <cell r="AI33">
            <v>12120</v>
          </cell>
          <cell r="AJ33">
            <v>12120</v>
          </cell>
          <cell r="AK33">
            <v>12120</v>
          </cell>
          <cell r="AL33">
            <v>12120</v>
          </cell>
          <cell r="AM33">
            <v>12129</v>
          </cell>
          <cell r="AN33" t="str">
            <v>AJUSTES -  FINCONSUMO</v>
          </cell>
        </row>
        <row r="34">
          <cell r="A34">
            <v>12050</v>
          </cell>
          <cell r="B34" t="str">
            <v>NIVEL2</v>
          </cell>
          <cell r="C34" t="str">
            <v>COMERCIAL PORTUGAL</v>
          </cell>
          <cell r="AD34">
            <v>10000</v>
          </cell>
          <cell r="AE34">
            <v>11000</v>
          </cell>
          <cell r="AF34">
            <v>11500</v>
          </cell>
          <cell r="AG34">
            <v>12120</v>
          </cell>
          <cell r="AH34">
            <v>12120</v>
          </cell>
          <cell r="AI34">
            <v>12120</v>
          </cell>
          <cell r="AJ34">
            <v>12120</v>
          </cell>
          <cell r="AK34">
            <v>12120</v>
          </cell>
          <cell r="AL34">
            <v>12120</v>
          </cell>
          <cell r="AM34">
            <v>12125</v>
          </cell>
          <cell r="AN34" t="str">
            <v>G.I. FINCONSUMO</v>
          </cell>
        </row>
        <row r="35">
          <cell r="A35">
            <v>12060</v>
          </cell>
          <cell r="B35" t="str">
            <v>NIVEL3</v>
          </cell>
          <cell r="C35" t="str">
            <v>CC BANK - AKB</v>
          </cell>
          <cell r="AD35">
            <v>10000</v>
          </cell>
          <cell r="AE35">
            <v>11000</v>
          </cell>
          <cell r="AF35">
            <v>11500</v>
          </cell>
          <cell r="AG35">
            <v>21001</v>
          </cell>
          <cell r="AH35">
            <v>21001</v>
          </cell>
          <cell r="AI35">
            <v>21001</v>
          </cell>
          <cell r="AJ35">
            <v>21001</v>
          </cell>
          <cell r="AK35">
            <v>21001</v>
          </cell>
          <cell r="AL35">
            <v>21001</v>
          </cell>
          <cell r="AM35">
            <v>21005</v>
          </cell>
          <cell r="AN35" t="str">
            <v>G.I. PATAGON INTERNET B. ESPAÑA</v>
          </cell>
        </row>
        <row r="36">
          <cell r="A36">
            <v>12080</v>
          </cell>
          <cell r="B36" t="str">
            <v>NIVEL2</v>
          </cell>
          <cell r="C36" t="str">
            <v>COMERCIAL PERU</v>
          </cell>
          <cell r="AD36">
            <v>10000</v>
          </cell>
          <cell r="AE36">
            <v>11000</v>
          </cell>
          <cell r="AF36">
            <v>11500</v>
          </cell>
          <cell r="AG36">
            <v>21001</v>
          </cell>
          <cell r="AH36">
            <v>21001</v>
          </cell>
          <cell r="AI36">
            <v>21001</v>
          </cell>
          <cell r="AJ36">
            <v>21001</v>
          </cell>
          <cell r="AK36">
            <v>21001</v>
          </cell>
          <cell r="AL36">
            <v>21001</v>
          </cell>
          <cell r="AM36">
            <v>11209</v>
          </cell>
          <cell r="AN36" t="str">
            <v>AJUSTES - PATAGON INTERNET BANK</v>
          </cell>
        </row>
        <row r="37">
          <cell r="A37">
            <v>12110</v>
          </cell>
          <cell r="B37" t="str">
            <v>NIVEL2</v>
          </cell>
          <cell r="C37" t="str">
            <v>COMERCIAL VENEZUELA</v>
          </cell>
          <cell r="AD37">
            <v>10000</v>
          </cell>
          <cell r="AE37">
            <v>11000</v>
          </cell>
          <cell r="AF37">
            <v>12050</v>
          </cell>
          <cell r="AG37">
            <v>12310</v>
          </cell>
          <cell r="AH37">
            <v>12310</v>
          </cell>
          <cell r="AI37">
            <v>12310</v>
          </cell>
          <cell r="AJ37">
            <v>12310</v>
          </cell>
          <cell r="AK37">
            <v>12310</v>
          </cell>
          <cell r="AL37">
            <v>30000</v>
          </cell>
          <cell r="AM37">
            <v>12382</v>
          </cell>
          <cell r="AN37" t="str">
            <v>G.I. PORTUGAL</v>
          </cell>
        </row>
        <row r="38">
          <cell r="A38">
            <v>12120</v>
          </cell>
          <cell r="B38" t="str">
            <v>NIVEL3</v>
          </cell>
          <cell r="C38" t="str">
            <v>FINCONSUMO</v>
          </cell>
          <cell r="AD38">
            <v>10000</v>
          </cell>
          <cell r="AE38">
            <v>11000</v>
          </cell>
          <cell r="AF38">
            <v>12050</v>
          </cell>
          <cell r="AG38">
            <v>12310</v>
          </cell>
          <cell r="AH38">
            <v>12310</v>
          </cell>
          <cell r="AI38">
            <v>12310</v>
          </cell>
          <cell r="AJ38">
            <v>12310</v>
          </cell>
          <cell r="AK38">
            <v>12310</v>
          </cell>
          <cell r="AL38">
            <v>30000</v>
          </cell>
          <cell r="AM38">
            <v>12319</v>
          </cell>
          <cell r="AN38" t="str">
            <v>AJUSTES - IMPUTADOS PORTUGAL</v>
          </cell>
        </row>
        <row r="39">
          <cell r="A39">
            <v>12130</v>
          </cell>
          <cell r="B39" t="str">
            <v>NIVEL2</v>
          </cell>
          <cell r="C39" t="str">
            <v>COMERCIAL MEJICO</v>
          </cell>
          <cell r="AD39">
            <v>10000</v>
          </cell>
          <cell r="AE39">
            <v>11000</v>
          </cell>
          <cell r="AF39">
            <v>12050</v>
          </cell>
          <cell r="AG39">
            <v>12370</v>
          </cell>
          <cell r="AH39">
            <v>12370</v>
          </cell>
          <cell r="AI39">
            <v>12370</v>
          </cell>
          <cell r="AJ39">
            <v>12370</v>
          </cell>
          <cell r="AK39">
            <v>12370</v>
          </cell>
          <cell r="AL39">
            <v>30000</v>
          </cell>
          <cell r="AM39">
            <v>12379</v>
          </cell>
          <cell r="AN39" t="str">
            <v>AJUSTES - COMERCIAL TOTTA</v>
          </cell>
        </row>
        <row r="40">
          <cell r="A40">
            <v>12140</v>
          </cell>
          <cell r="B40" t="str">
            <v>NIVEL2</v>
          </cell>
          <cell r="C40" t="str">
            <v>COMERCIAL COLOMBIA</v>
          </cell>
          <cell r="AD40">
            <v>10000</v>
          </cell>
          <cell r="AE40">
            <v>11000</v>
          </cell>
          <cell r="AF40">
            <v>12050</v>
          </cell>
          <cell r="AG40">
            <v>12380</v>
          </cell>
          <cell r="AH40">
            <v>12380</v>
          </cell>
          <cell r="AI40">
            <v>12380</v>
          </cell>
          <cell r="AJ40">
            <v>12380</v>
          </cell>
          <cell r="AK40">
            <v>12380</v>
          </cell>
          <cell r="AL40">
            <v>30000</v>
          </cell>
          <cell r="AM40">
            <v>12059</v>
          </cell>
          <cell r="AN40" t="str">
            <v>AJUSTES - COMERCIAL PORTUGAL</v>
          </cell>
        </row>
        <row r="41">
          <cell r="A41">
            <v>12150</v>
          </cell>
          <cell r="B41" t="str">
            <v>NIVEL2</v>
          </cell>
          <cell r="C41" t="str">
            <v>COMERCIAL ARGENTINA</v>
          </cell>
          <cell r="AD41">
            <v>10000</v>
          </cell>
          <cell r="AE41">
            <v>11000</v>
          </cell>
          <cell r="AF41">
            <v>12050</v>
          </cell>
          <cell r="AG41">
            <v>12380</v>
          </cell>
          <cell r="AH41">
            <v>12380</v>
          </cell>
          <cell r="AI41">
            <v>12380</v>
          </cell>
          <cell r="AJ41">
            <v>12380</v>
          </cell>
          <cell r="AK41">
            <v>12380</v>
          </cell>
          <cell r="AL41">
            <v>30000</v>
          </cell>
          <cell r="AM41">
            <v>12052</v>
          </cell>
          <cell r="AN41" t="str">
            <v>MOROSOS - TRUST</v>
          </cell>
        </row>
        <row r="42">
          <cell r="A42">
            <v>12160</v>
          </cell>
          <cell r="B42" t="str">
            <v>NIVEL2</v>
          </cell>
          <cell r="C42" t="str">
            <v>COMERCIAL BRASIL CONSOLIDADO</v>
          </cell>
          <cell r="AD42">
            <v>10000</v>
          </cell>
          <cell r="AE42">
            <v>11000</v>
          </cell>
          <cell r="AF42">
            <v>12050</v>
          </cell>
          <cell r="AG42">
            <v>12390</v>
          </cell>
          <cell r="AH42">
            <v>12390</v>
          </cell>
          <cell r="AI42">
            <v>12390</v>
          </cell>
          <cell r="AJ42">
            <v>12390</v>
          </cell>
          <cell r="AK42">
            <v>12390</v>
          </cell>
          <cell r="AL42">
            <v>30000</v>
          </cell>
          <cell r="AM42">
            <v>12399</v>
          </cell>
          <cell r="AN42" t="str">
            <v>AJUSTES - COMERCIAL PREDIAL</v>
          </cell>
        </row>
        <row r="43">
          <cell r="A43">
            <v>12200</v>
          </cell>
          <cell r="B43" t="str">
            <v>NIVEL2</v>
          </cell>
          <cell r="C43" t="str">
            <v>COMERCIAL RESTO AMERICA</v>
          </cell>
          <cell r="AD43">
            <v>10000</v>
          </cell>
          <cell r="AE43">
            <v>11000</v>
          </cell>
          <cell r="AF43">
            <v>15000</v>
          </cell>
          <cell r="AG43">
            <v>15000</v>
          </cell>
          <cell r="AH43">
            <v>15000</v>
          </cell>
          <cell r="AI43">
            <v>15000</v>
          </cell>
          <cell r="AJ43">
            <v>15000</v>
          </cell>
          <cell r="AK43">
            <v>15000</v>
          </cell>
          <cell r="AL43">
            <v>15000</v>
          </cell>
          <cell r="AM43">
            <v>15009</v>
          </cell>
          <cell r="AN43" t="str">
            <v>AJUSTES - BANESTO CONSOLIDADO</v>
          </cell>
        </row>
        <row r="44">
          <cell r="A44">
            <v>12310</v>
          </cell>
          <cell r="B44" t="str">
            <v>NIVEL3</v>
          </cell>
          <cell r="C44" t="str">
            <v>AJUSTES IMPUTADOS PORTUGAL</v>
          </cell>
          <cell r="AD44">
            <v>10000</v>
          </cell>
          <cell r="AE44">
            <v>11000</v>
          </cell>
          <cell r="AF44">
            <v>15000</v>
          </cell>
          <cell r="AG44">
            <v>15000</v>
          </cell>
          <cell r="AH44">
            <v>15000</v>
          </cell>
          <cell r="AI44">
            <v>15000</v>
          </cell>
          <cell r="AJ44">
            <v>15000</v>
          </cell>
          <cell r="AK44">
            <v>15000</v>
          </cell>
          <cell r="AL44">
            <v>15000</v>
          </cell>
          <cell r="AM44">
            <v>15001</v>
          </cell>
          <cell r="AN44" t="str">
            <v>G.I. GRUPO BANESTO</v>
          </cell>
        </row>
        <row r="45">
          <cell r="A45">
            <v>12350</v>
          </cell>
          <cell r="B45" t="str">
            <v>NIVEL2</v>
          </cell>
          <cell r="C45" t="str">
            <v>COMERCIAL BOLIVIA</v>
          </cell>
          <cell r="AD45">
            <v>10000</v>
          </cell>
          <cell r="AE45">
            <v>11000</v>
          </cell>
          <cell r="AF45">
            <v>21002</v>
          </cell>
          <cell r="AG45">
            <v>21002</v>
          </cell>
          <cell r="AH45">
            <v>21002</v>
          </cell>
          <cell r="AI45">
            <v>21002</v>
          </cell>
          <cell r="AJ45">
            <v>21002</v>
          </cell>
          <cell r="AK45">
            <v>21002</v>
          </cell>
          <cell r="AL45">
            <v>21002</v>
          </cell>
          <cell r="AM45">
            <v>21025</v>
          </cell>
          <cell r="AN45" t="str">
            <v>G.I. PATAGON ALEMANIA</v>
          </cell>
        </row>
        <row r="46">
          <cell r="A46">
            <v>12360</v>
          </cell>
          <cell r="B46" t="str">
            <v>NIVEL2</v>
          </cell>
          <cell r="C46" t="str">
            <v>COMERCIAL PANAMA</v>
          </cell>
          <cell r="AD46">
            <v>10000</v>
          </cell>
          <cell r="AE46">
            <v>11000</v>
          </cell>
          <cell r="AF46">
            <v>21002</v>
          </cell>
          <cell r="AG46">
            <v>21002</v>
          </cell>
          <cell r="AH46">
            <v>21002</v>
          </cell>
          <cell r="AI46">
            <v>21002</v>
          </cell>
          <cell r="AJ46">
            <v>21002</v>
          </cell>
          <cell r="AK46">
            <v>21002</v>
          </cell>
          <cell r="AL46">
            <v>21002</v>
          </cell>
          <cell r="AM46">
            <v>12099</v>
          </cell>
          <cell r="AN46" t="str">
            <v>AJUSTES - DIREKT BANK</v>
          </cell>
        </row>
        <row r="47">
          <cell r="A47">
            <v>12370</v>
          </cell>
          <cell r="B47" t="str">
            <v>NIVEL3</v>
          </cell>
          <cell r="C47" t="str">
            <v>COMERCIAL TOTTA</v>
          </cell>
          <cell r="AD47">
            <v>10000</v>
          </cell>
          <cell r="AE47">
            <v>12001</v>
          </cell>
          <cell r="AF47">
            <v>12010</v>
          </cell>
          <cell r="AG47">
            <v>12010</v>
          </cell>
          <cell r="AH47">
            <v>12010</v>
          </cell>
          <cell r="AI47">
            <v>12010</v>
          </cell>
          <cell r="AJ47">
            <v>12010</v>
          </cell>
          <cell r="AK47">
            <v>22010</v>
          </cell>
          <cell r="AL47">
            <v>22000</v>
          </cell>
          <cell r="AM47">
            <v>51019</v>
          </cell>
          <cell r="AN47" t="str">
            <v>CHILE - PART/G.FINANCIERA RESTO</v>
          </cell>
        </row>
        <row r="48">
          <cell r="A48">
            <v>12380</v>
          </cell>
          <cell r="B48" t="str">
            <v>NIVEL3</v>
          </cell>
          <cell r="C48" t="str">
            <v>COMERCIAL PORTUGAL RESTO</v>
          </cell>
          <cell r="AD48">
            <v>10000</v>
          </cell>
          <cell r="AE48">
            <v>12001</v>
          </cell>
          <cell r="AF48">
            <v>12010</v>
          </cell>
          <cell r="AG48">
            <v>12010</v>
          </cell>
          <cell r="AH48">
            <v>12010</v>
          </cell>
          <cell r="AI48">
            <v>12010</v>
          </cell>
          <cell r="AJ48">
            <v>12010</v>
          </cell>
          <cell r="AK48">
            <v>22010</v>
          </cell>
          <cell r="AL48">
            <v>22000</v>
          </cell>
          <cell r="AM48">
            <v>51018</v>
          </cell>
          <cell r="AN48" t="str">
            <v>CHILE - PART/G.FINANCIERA POOL DE FONDOS</v>
          </cell>
        </row>
        <row r="49">
          <cell r="A49">
            <v>12390</v>
          </cell>
          <cell r="B49" t="str">
            <v>NIVEL3</v>
          </cell>
          <cell r="C49" t="str">
            <v>COMERCIAL PREDIAL</v>
          </cell>
          <cell r="AD49">
            <v>10000</v>
          </cell>
          <cell r="AE49">
            <v>12001</v>
          </cell>
          <cell r="AF49">
            <v>12010</v>
          </cell>
          <cell r="AG49">
            <v>12010</v>
          </cell>
          <cell r="AH49">
            <v>12010</v>
          </cell>
          <cell r="AI49">
            <v>12010</v>
          </cell>
          <cell r="AJ49">
            <v>12010</v>
          </cell>
          <cell r="AK49">
            <v>22010</v>
          </cell>
          <cell r="AL49">
            <v>22000</v>
          </cell>
          <cell r="AM49">
            <v>51017</v>
          </cell>
          <cell r="AN49" t="str">
            <v>CHILE - PART/G.FINANCIERA CARTERAS ALCO</v>
          </cell>
        </row>
        <row r="50">
          <cell r="A50">
            <v>12420</v>
          </cell>
          <cell r="B50" t="str">
            <v>NIVEL2</v>
          </cell>
          <cell r="C50" t="str">
            <v>COMERCIAL PARAGUAY</v>
          </cell>
          <cell r="AD50">
            <v>10000</v>
          </cell>
          <cell r="AE50">
            <v>12001</v>
          </cell>
          <cell r="AF50">
            <v>12010</v>
          </cell>
          <cell r="AG50">
            <v>12010</v>
          </cell>
          <cell r="AH50">
            <v>12010</v>
          </cell>
          <cell r="AI50">
            <v>12010</v>
          </cell>
          <cell r="AJ50">
            <v>12010</v>
          </cell>
          <cell r="AK50">
            <v>22010</v>
          </cell>
          <cell r="AL50">
            <v>22000</v>
          </cell>
          <cell r="AM50">
            <v>51016</v>
          </cell>
          <cell r="AN50" t="str">
            <v>CHILE - BANCA PRIVADA INT.</v>
          </cell>
        </row>
        <row r="51">
          <cell r="A51">
            <v>13000</v>
          </cell>
          <cell r="B51" t="str">
            <v>NIVEL1</v>
          </cell>
          <cell r="C51" t="str">
            <v>BANCA MAYORISTA GLOBAL</v>
          </cell>
          <cell r="AD51">
            <v>10000</v>
          </cell>
          <cell r="AE51">
            <v>12001</v>
          </cell>
          <cell r="AF51">
            <v>12010</v>
          </cell>
          <cell r="AG51">
            <v>12010</v>
          </cell>
          <cell r="AH51">
            <v>12010</v>
          </cell>
          <cell r="AI51">
            <v>12010</v>
          </cell>
          <cell r="AJ51">
            <v>12010</v>
          </cell>
          <cell r="AK51">
            <v>22010</v>
          </cell>
          <cell r="AL51">
            <v>22000</v>
          </cell>
          <cell r="AM51">
            <v>51015</v>
          </cell>
          <cell r="AN51" t="str">
            <v>CHILE - GESTION DE ACTIVOS SEGUROS</v>
          </cell>
        </row>
        <row r="52">
          <cell r="A52">
            <v>13009</v>
          </cell>
          <cell r="B52" t="str">
            <v>NIVEL2</v>
          </cell>
          <cell r="C52" t="str">
            <v>AJUSTES - BANCA MAYORISTA GLOBAL</v>
          </cell>
          <cell r="AD52">
            <v>10000</v>
          </cell>
          <cell r="AE52">
            <v>12001</v>
          </cell>
          <cell r="AF52">
            <v>12010</v>
          </cell>
          <cell r="AG52">
            <v>12010</v>
          </cell>
          <cell r="AH52">
            <v>12010</v>
          </cell>
          <cell r="AI52">
            <v>12010</v>
          </cell>
          <cell r="AJ52">
            <v>12010</v>
          </cell>
          <cell r="AK52">
            <v>22010</v>
          </cell>
          <cell r="AL52">
            <v>22000</v>
          </cell>
          <cell r="AM52">
            <v>51014</v>
          </cell>
          <cell r="AN52" t="str">
            <v>CHILE - FONDOS DE PENSIONES</v>
          </cell>
        </row>
        <row r="53">
          <cell r="A53">
            <v>13010</v>
          </cell>
          <cell r="B53" t="str">
            <v>NIVEL2</v>
          </cell>
          <cell r="C53" t="str">
            <v>BANCA DE INVERSIONES</v>
          </cell>
          <cell r="AD53">
            <v>10000</v>
          </cell>
          <cell r="AE53">
            <v>12001</v>
          </cell>
          <cell r="AF53">
            <v>12010</v>
          </cell>
          <cell r="AG53">
            <v>12010</v>
          </cell>
          <cell r="AH53">
            <v>12010</v>
          </cell>
          <cell r="AI53">
            <v>12010</v>
          </cell>
          <cell r="AJ53">
            <v>12010</v>
          </cell>
          <cell r="AK53">
            <v>22010</v>
          </cell>
          <cell r="AL53">
            <v>22000</v>
          </cell>
          <cell r="AM53">
            <v>51013</v>
          </cell>
          <cell r="AN53" t="str">
            <v>CHILE - FONDOS DE INVERSION</v>
          </cell>
        </row>
        <row r="54">
          <cell r="A54">
            <v>13011</v>
          </cell>
          <cell r="B54" t="str">
            <v>NIVEL3</v>
          </cell>
          <cell r="C54" t="str">
            <v>BANCA DE INVERSIONES - AMERICA</v>
          </cell>
          <cell r="AD54">
            <v>10000</v>
          </cell>
          <cell r="AE54">
            <v>12001</v>
          </cell>
          <cell r="AF54">
            <v>12010</v>
          </cell>
          <cell r="AG54">
            <v>12010</v>
          </cell>
          <cell r="AH54">
            <v>12010</v>
          </cell>
          <cell r="AI54">
            <v>12010</v>
          </cell>
          <cell r="AJ54">
            <v>12010</v>
          </cell>
          <cell r="AK54">
            <v>22010</v>
          </cell>
          <cell r="AL54">
            <v>22000</v>
          </cell>
          <cell r="AM54">
            <v>51012</v>
          </cell>
          <cell r="AN54" t="str">
            <v>CHILE - TESORERIA CART. DIR.</v>
          </cell>
        </row>
        <row r="55">
          <cell r="A55">
            <v>13012</v>
          </cell>
          <cell r="B55" t="str">
            <v>NIVEL3</v>
          </cell>
          <cell r="C55" t="str">
            <v>BANCA DE INVERSIONES (SIN AMERICA)</v>
          </cell>
          <cell r="AD55">
            <v>10000</v>
          </cell>
          <cell r="AE55">
            <v>12001</v>
          </cell>
          <cell r="AF55">
            <v>12010</v>
          </cell>
          <cell r="AG55">
            <v>12010</v>
          </cell>
          <cell r="AH55">
            <v>12010</v>
          </cell>
          <cell r="AI55">
            <v>12010</v>
          </cell>
          <cell r="AJ55">
            <v>12010</v>
          </cell>
          <cell r="AK55">
            <v>22010</v>
          </cell>
          <cell r="AL55">
            <v>22000</v>
          </cell>
          <cell r="AM55">
            <v>51011</v>
          </cell>
          <cell r="AN55" t="str">
            <v>CHILE - TESORERIA TRADING</v>
          </cell>
        </row>
        <row r="56">
          <cell r="A56">
            <v>13020</v>
          </cell>
          <cell r="B56" t="str">
            <v>NIVEL2</v>
          </cell>
          <cell r="C56" t="str">
            <v>BANCA CORPORATIVA MATRIZ</v>
          </cell>
          <cell r="AD56">
            <v>10000</v>
          </cell>
          <cell r="AE56">
            <v>12001</v>
          </cell>
          <cell r="AF56">
            <v>12010</v>
          </cell>
          <cell r="AG56">
            <v>12010</v>
          </cell>
          <cell r="AH56">
            <v>12010</v>
          </cell>
          <cell r="AI56">
            <v>12010</v>
          </cell>
          <cell r="AJ56">
            <v>12010</v>
          </cell>
          <cell r="AK56">
            <v>22010</v>
          </cell>
          <cell r="AL56">
            <v>22000</v>
          </cell>
          <cell r="AM56">
            <v>51010</v>
          </cell>
          <cell r="AN56" t="str">
            <v>CHILE - TESORERIA CLIENTES</v>
          </cell>
        </row>
        <row r="57">
          <cell r="A57">
            <v>13029</v>
          </cell>
          <cell r="B57" t="str">
            <v>NIVEL3</v>
          </cell>
          <cell r="C57" t="str">
            <v>AJUSTES - BANCA CORPORATIVA</v>
          </cell>
          <cell r="AD57">
            <v>10000</v>
          </cell>
          <cell r="AE57">
            <v>12001</v>
          </cell>
          <cell r="AF57">
            <v>12010</v>
          </cell>
          <cell r="AG57">
            <v>12010</v>
          </cell>
          <cell r="AH57">
            <v>12010</v>
          </cell>
          <cell r="AI57">
            <v>12010</v>
          </cell>
          <cell r="AJ57">
            <v>12010</v>
          </cell>
          <cell r="AK57">
            <v>22010</v>
          </cell>
          <cell r="AL57">
            <v>22000</v>
          </cell>
          <cell r="AM57">
            <v>51009</v>
          </cell>
          <cell r="AN57" t="str">
            <v>CHILE - BCA. INVERSION EMPRESAS</v>
          </cell>
        </row>
        <row r="58">
          <cell r="A58">
            <v>13030</v>
          </cell>
          <cell r="B58" t="str">
            <v>NIVEL2</v>
          </cell>
          <cell r="C58" t="str">
            <v>TESORERIA</v>
          </cell>
          <cell r="AD58">
            <v>10000</v>
          </cell>
          <cell r="AE58">
            <v>12001</v>
          </cell>
          <cell r="AF58">
            <v>12010</v>
          </cell>
          <cell r="AG58">
            <v>12010</v>
          </cell>
          <cell r="AH58">
            <v>12010</v>
          </cell>
          <cell r="AI58">
            <v>12010</v>
          </cell>
          <cell r="AJ58">
            <v>12010</v>
          </cell>
          <cell r="AK58">
            <v>22010</v>
          </cell>
          <cell r="AL58">
            <v>22000</v>
          </cell>
          <cell r="AM58">
            <v>51008</v>
          </cell>
          <cell r="AN58" t="str">
            <v>CHILE - BCA. INVERSION PYMES</v>
          </cell>
        </row>
        <row r="59">
          <cell r="A59">
            <v>13031</v>
          </cell>
          <cell r="B59" t="str">
            <v>NIVEL3</v>
          </cell>
          <cell r="C59" t="str">
            <v>SANTANDER FINANCIAL PRODUCTS</v>
          </cell>
          <cell r="AD59">
            <v>10000</v>
          </cell>
          <cell r="AE59">
            <v>12001</v>
          </cell>
          <cell r="AF59">
            <v>12010</v>
          </cell>
          <cell r="AG59">
            <v>12010</v>
          </cell>
          <cell r="AH59">
            <v>12010</v>
          </cell>
          <cell r="AI59">
            <v>12010</v>
          </cell>
          <cell r="AJ59">
            <v>12010</v>
          </cell>
          <cell r="AK59">
            <v>22010</v>
          </cell>
          <cell r="AL59">
            <v>22000</v>
          </cell>
          <cell r="AM59">
            <v>51007</v>
          </cell>
          <cell r="AN59" t="str">
            <v>CHILE - BCA. INVERSION INDIVIDUOS</v>
          </cell>
        </row>
        <row r="60">
          <cell r="A60">
            <v>13032</v>
          </cell>
          <cell r="B60" t="str">
            <v>NIVEL3</v>
          </cell>
          <cell r="C60" t="str">
            <v>AJUSTES TRASPASO SUCURSALES</v>
          </cell>
          <cell r="AD60">
            <v>10000</v>
          </cell>
          <cell r="AE60">
            <v>12001</v>
          </cell>
          <cell r="AF60">
            <v>12010</v>
          </cell>
          <cell r="AG60">
            <v>12010</v>
          </cell>
          <cell r="AH60">
            <v>12010</v>
          </cell>
          <cell r="AI60">
            <v>12010</v>
          </cell>
          <cell r="AJ60">
            <v>12010</v>
          </cell>
          <cell r="AK60">
            <v>22010</v>
          </cell>
          <cell r="AL60">
            <v>22000</v>
          </cell>
          <cell r="AM60">
            <v>51006</v>
          </cell>
          <cell r="AN60" t="str">
            <v>CHILE - BANCA CORPORATIVA</v>
          </cell>
        </row>
        <row r="61">
          <cell r="A61">
            <v>13039</v>
          </cell>
          <cell r="B61" t="str">
            <v>NIVEL3</v>
          </cell>
          <cell r="C61" t="str">
            <v>AJUSTES - TESORERIA</v>
          </cell>
          <cell r="AD61">
            <v>10000</v>
          </cell>
          <cell r="AE61">
            <v>12001</v>
          </cell>
          <cell r="AF61">
            <v>12010</v>
          </cell>
          <cell r="AG61">
            <v>12010</v>
          </cell>
          <cell r="AH61">
            <v>12010</v>
          </cell>
          <cell r="AI61">
            <v>12010</v>
          </cell>
          <cell r="AJ61">
            <v>12010</v>
          </cell>
          <cell r="AK61">
            <v>22010</v>
          </cell>
          <cell r="AL61">
            <v>22000</v>
          </cell>
          <cell r="AM61">
            <v>51005</v>
          </cell>
          <cell r="AN61" t="str">
            <v>CHILE - B. COMERCIAL EMPRESAS</v>
          </cell>
        </row>
        <row r="62">
          <cell r="A62">
            <v>13040</v>
          </cell>
          <cell r="B62" t="str">
            <v>NIVEL2</v>
          </cell>
          <cell r="C62" t="str">
            <v>CORPORATIVA Y TESORERIA EXTRANJERO</v>
          </cell>
          <cell r="AD62">
            <v>10000</v>
          </cell>
          <cell r="AE62">
            <v>12001</v>
          </cell>
          <cell r="AF62">
            <v>12010</v>
          </cell>
          <cell r="AG62">
            <v>12010</v>
          </cell>
          <cell r="AH62">
            <v>12010</v>
          </cell>
          <cell r="AI62">
            <v>12010</v>
          </cell>
          <cell r="AJ62">
            <v>12010</v>
          </cell>
          <cell r="AK62">
            <v>22010</v>
          </cell>
          <cell r="AL62">
            <v>22000</v>
          </cell>
          <cell r="AM62">
            <v>51004</v>
          </cell>
          <cell r="AN62" t="str">
            <v>CHILE - B. COMERCIAL PYMES</v>
          </cell>
        </row>
        <row r="63">
          <cell r="A63">
            <v>13050</v>
          </cell>
          <cell r="B63" t="str">
            <v>NIVEL2</v>
          </cell>
          <cell r="C63" t="str">
            <v>RESULTADOS POR ARGENTINA</v>
          </cell>
          <cell r="AD63">
            <v>10000</v>
          </cell>
          <cell r="AE63">
            <v>12001</v>
          </cell>
          <cell r="AF63">
            <v>12010</v>
          </cell>
          <cell r="AG63">
            <v>12010</v>
          </cell>
          <cell r="AH63">
            <v>12010</v>
          </cell>
          <cell r="AI63">
            <v>12010</v>
          </cell>
          <cell r="AJ63">
            <v>12010</v>
          </cell>
          <cell r="AK63">
            <v>22010</v>
          </cell>
          <cell r="AL63">
            <v>22000</v>
          </cell>
          <cell r="AM63">
            <v>51003</v>
          </cell>
          <cell r="AN63" t="str">
            <v>CHILE - B. COMERCIAL INDIVIDUOS</v>
          </cell>
        </row>
        <row r="64">
          <cell r="A64">
            <v>13060</v>
          </cell>
          <cell r="B64" t="str">
            <v>NIVEL2</v>
          </cell>
          <cell r="C64" t="str">
            <v>TESORERIA - MANAGEMENT GLOBAL</v>
          </cell>
          <cell r="AD64">
            <v>10000</v>
          </cell>
          <cell r="AE64">
            <v>12001</v>
          </cell>
          <cell r="AF64">
            <v>12010</v>
          </cell>
          <cell r="AG64">
            <v>12010</v>
          </cell>
          <cell r="AH64">
            <v>12010</v>
          </cell>
          <cell r="AI64">
            <v>12010</v>
          </cell>
          <cell r="AJ64">
            <v>12010</v>
          </cell>
          <cell r="AK64">
            <v>22010</v>
          </cell>
          <cell r="AL64">
            <v>22000</v>
          </cell>
          <cell r="AM64">
            <v>51002</v>
          </cell>
          <cell r="AN64" t="str">
            <v>CHILE - INSTITUCIONAL PRIVADO</v>
          </cell>
        </row>
        <row r="65">
          <cell r="A65">
            <v>13100</v>
          </cell>
          <cell r="B65" t="str">
            <v>NIVEL3</v>
          </cell>
          <cell r="C65" t="str">
            <v>GRANDES EMPRESAS MATRIZ</v>
          </cell>
          <cell r="AD65">
            <v>10000</v>
          </cell>
          <cell r="AE65">
            <v>12001</v>
          </cell>
          <cell r="AF65">
            <v>12010</v>
          </cell>
          <cell r="AG65">
            <v>12010</v>
          </cell>
          <cell r="AH65">
            <v>12010</v>
          </cell>
          <cell r="AI65">
            <v>12010</v>
          </cell>
          <cell r="AJ65">
            <v>12010</v>
          </cell>
          <cell r="AK65">
            <v>22010</v>
          </cell>
          <cell r="AL65">
            <v>22000</v>
          </cell>
          <cell r="AM65">
            <v>51001</v>
          </cell>
          <cell r="AN65" t="str">
            <v>CHILE - INSTITUCIONAL PUBLICO</v>
          </cell>
        </row>
        <row r="66">
          <cell r="A66">
            <v>13110</v>
          </cell>
          <cell r="B66" t="str">
            <v>NIVEL3</v>
          </cell>
          <cell r="C66" t="str">
            <v>I.F.I. (FINANCIACION INTERNACI0NAL)</v>
          </cell>
          <cell r="AD66">
            <v>10000</v>
          </cell>
          <cell r="AE66">
            <v>12001</v>
          </cell>
          <cell r="AF66">
            <v>12010</v>
          </cell>
          <cell r="AG66">
            <v>12010</v>
          </cell>
          <cell r="AH66">
            <v>12010</v>
          </cell>
          <cell r="AI66">
            <v>12010</v>
          </cell>
          <cell r="AJ66">
            <v>12010</v>
          </cell>
          <cell r="AK66">
            <v>22010</v>
          </cell>
          <cell r="AL66">
            <v>22000</v>
          </cell>
          <cell r="AM66">
            <v>19999</v>
          </cell>
          <cell r="AN66" t="str">
            <v>SOCIEDAD PARA CUADRE BALANCES CHILE</v>
          </cell>
        </row>
        <row r="67">
          <cell r="A67">
            <v>13120</v>
          </cell>
          <cell r="B67" t="str">
            <v>NIVEL3</v>
          </cell>
          <cell r="C67" t="str">
            <v>A.F.I. (FINANCIACION INTERNACIONAL)</v>
          </cell>
          <cell r="AD67">
            <v>10000</v>
          </cell>
          <cell r="AE67">
            <v>12001</v>
          </cell>
          <cell r="AF67">
            <v>12010</v>
          </cell>
          <cell r="AG67">
            <v>12010</v>
          </cell>
          <cell r="AH67">
            <v>12010</v>
          </cell>
          <cell r="AI67">
            <v>12010</v>
          </cell>
          <cell r="AJ67">
            <v>12010</v>
          </cell>
          <cell r="AK67">
            <v>22010</v>
          </cell>
          <cell r="AL67">
            <v>22000</v>
          </cell>
          <cell r="AM67">
            <v>12419</v>
          </cell>
          <cell r="AN67" t="str">
            <v>AJUSTES - COMERCIAL CHILE SANTIAGO</v>
          </cell>
        </row>
        <row r="68">
          <cell r="A68">
            <v>13200</v>
          </cell>
          <cell r="B68" t="str">
            <v>NIVEL3</v>
          </cell>
          <cell r="C68" t="str">
            <v>TESORERIA - MERCADOS FINANCIEROS</v>
          </cell>
          <cell r="AD68">
            <v>10000</v>
          </cell>
          <cell r="AE68">
            <v>12001</v>
          </cell>
          <cell r="AF68">
            <v>12010</v>
          </cell>
          <cell r="AG68">
            <v>12010</v>
          </cell>
          <cell r="AH68">
            <v>12010</v>
          </cell>
          <cell r="AI68">
            <v>12010</v>
          </cell>
          <cell r="AJ68">
            <v>12010</v>
          </cell>
          <cell r="AK68">
            <v>22010</v>
          </cell>
          <cell r="AL68">
            <v>22000</v>
          </cell>
          <cell r="AM68">
            <v>12418</v>
          </cell>
          <cell r="AN68" t="str">
            <v>AJUSTES - OCHC CHILE (NO USAR) 80003</v>
          </cell>
        </row>
        <row r="69">
          <cell r="A69">
            <v>13301</v>
          </cell>
          <cell r="B69" t="str">
            <v>NIVEL3</v>
          </cell>
          <cell r="C69" t="str">
            <v>RESTO SUCURSALES EN EL EXTRANJERO</v>
          </cell>
          <cell r="AD69">
            <v>10000</v>
          </cell>
          <cell r="AE69">
            <v>12001</v>
          </cell>
          <cell r="AF69">
            <v>12010</v>
          </cell>
          <cell r="AG69">
            <v>12010</v>
          </cell>
          <cell r="AH69">
            <v>12010</v>
          </cell>
          <cell r="AI69">
            <v>12010</v>
          </cell>
          <cell r="AJ69">
            <v>12010</v>
          </cell>
          <cell r="AK69">
            <v>22010</v>
          </cell>
          <cell r="AL69">
            <v>22000</v>
          </cell>
          <cell r="AM69">
            <v>12019</v>
          </cell>
          <cell r="AN69" t="str">
            <v>AJUSTES - COMERCIAL CHILE SANTANDER</v>
          </cell>
        </row>
        <row r="70">
          <cell r="A70">
            <v>13310</v>
          </cell>
          <cell r="B70" t="str">
            <v>NIVEL3</v>
          </cell>
          <cell r="C70" t="str">
            <v>NEGOCIO EN  SUC. NUEVA YORK</v>
          </cell>
          <cell r="AD70">
            <v>10000</v>
          </cell>
          <cell r="AE70">
            <v>12001</v>
          </cell>
          <cell r="AF70">
            <v>12010</v>
          </cell>
          <cell r="AG70">
            <v>12010</v>
          </cell>
          <cell r="AH70">
            <v>12010</v>
          </cell>
          <cell r="AI70">
            <v>12010</v>
          </cell>
          <cell r="AJ70">
            <v>12010</v>
          </cell>
          <cell r="AK70">
            <v>22010</v>
          </cell>
          <cell r="AL70">
            <v>22000</v>
          </cell>
          <cell r="AM70">
            <v>12018</v>
          </cell>
          <cell r="AN70" t="str">
            <v>MOROSOS LEASING</v>
          </cell>
        </row>
        <row r="71">
          <cell r="A71">
            <v>13320</v>
          </cell>
          <cell r="B71" t="str">
            <v>NIVEL3</v>
          </cell>
          <cell r="C71" t="str">
            <v>NEGOCIO EN  SUC. LONDRES</v>
          </cell>
          <cell r="AD71">
            <v>10000</v>
          </cell>
          <cell r="AE71">
            <v>12001</v>
          </cell>
          <cell r="AF71">
            <v>12020</v>
          </cell>
          <cell r="AG71">
            <v>12020</v>
          </cell>
          <cell r="AH71">
            <v>12020</v>
          </cell>
          <cell r="AI71">
            <v>12020</v>
          </cell>
          <cell r="AJ71">
            <v>12020</v>
          </cell>
          <cell r="AK71">
            <v>22020</v>
          </cell>
          <cell r="AL71">
            <v>22000</v>
          </cell>
          <cell r="AM71">
            <v>52019</v>
          </cell>
          <cell r="AN71" t="str">
            <v>URUGUAY - PART/G.FINANCIERA RESTO</v>
          </cell>
        </row>
        <row r="72">
          <cell r="A72">
            <v>13330</v>
          </cell>
          <cell r="B72" t="str">
            <v>NIVEL3</v>
          </cell>
          <cell r="C72" t="str">
            <v>NEGOCIO EN SUC. FRANKFURT</v>
          </cell>
          <cell r="AD72">
            <v>10000</v>
          </cell>
          <cell r="AE72">
            <v>12001</v>
          </cell>
          <cell r="AF72">
            <v>12020</v>
          </cell>
          <cell r="AG72">
            <v>12020</v>
          </cell>
          <cell r="AH72">
            <v>12020</v>
          </cell>
          <cell r="AI72">
            <v>12020</v>
          </cell>
          <cell r="AJ72">
            <v>12020</v>
          </cell>
          <cell r="AK72">
            <v>22020</v>
          </cell>
          <cell r="AL72">
            <v>22000</v>
          </cell>
          <cell r="AM72">
            <v>52018</v>
          </cell>
          <cell r="AN72" t="str">
            <v>URUGUAY - PART/G.FINANCIERA POOL DE FONDOS</v>
          </cell>
        </row>
        <row r="73">
          <cell r="A73">
            <v>13342</v>
          </cell>
          <cell r="B73" t="str">
            <v>NIVEL3</v>
          </cell>
          <cell r="C73" t="str">
            <v>NEGOCIO EN SUC. PARIS</v>
          </cell>
          <cell r="AD73">
            <v>10000</v>
          </cell>
          <cell r="AE73">
            <v>12001</v>
          </cell>
          <cell r="AF73">
            <v>12020</v>
          </cell>
          <cell r="AG73">
            <v>12020</v>
          </cell>
          <cell r="AH73">
            <v>12020</v>
          </cell>
          <cell r="AI73">
            <v>12020</v>
          </cell>
          <cell r="AJ73">
            <v>12020</v>
          </cell>
          <cell r="AK73">
            <v>22020</v>
          </cell>
          <cell r="AL73">
            <v>22000</v>
          </cell>
          <cell r="AM73">
            <v>52017</v>
          </cell>
          <cell r="AN73" t="str">
            <v>URUGUAY - PART/G.FINANCIERA CARTERAS ALCO</v>
          </cell>
        </row>
        <row r="74">
          <cell r="A74">
            <v>13350</v>
          </cell>
          <cell r="B74" t="str">
            <v>NIVEL3</v>
          </cell>
          <cell r="C74" t="str">
            <v>NEGOCIO EN SUC. TOKYO</v>
          </cell>
          <cell r="AD74">
            <v>10000</v>
          </cell>
          <cell r="AE74">
            <v>12001</v>
          </cell>
          <cell r="AF74">
            <v>12020</v>
          </cell>
          <cell r="AG74">
            <v>12020</v>
          </cell>
          <cell r="AH74">
            <v>12020</v>
          </cell>
          <cell r="AI74">
            <v>12020</v>
          </cell>
          <cell r="AJ74">
            <v>12020</v>
          </cell>
          <cell r="AK74">
            <v>22020</v>
          </cell>
          <cell r="AL74">
            <v>22000</v>
          </cell>
          <cell r="AM74">
            <v>52016</v>
          </cell>
          <cell r="AN74" t="str">
            <v>URUGUAY - BANCA PRIVADA INT.</v>
          </cell>
        </row>
        <row r="75">
          <cell r="A75">
            <v>13362</v>
          </cell>
          <cell r="B75" t="str">
            <v>NIVEL3</v>
          </cell>
          <cell r="C75" t="str">
            <v>BANCA CORPORATIVA EN HONG KONG</v>
          </cell>
          <cell r="AD75">
            <v>10000</v>
          </cell>
          <cell r="AE75">
            <v>12001</v>
          </cell>
          <cell r="AF75">
            <v>12020</v>
          </cell>
          <cell r="AG75">
            <v>12020</v>
          </cell>
          <cell r="AH75">
            <v>12020</v>
          </cell>
          <cell r="AI75">
            <v>12020</v>
          </cell>
          <cell r="AJ75">
            <v>12020</v>
          </cell>
          <cell r="AK75">
            <v>22020</v>
          </cell>
          <cell r="AL75">
            <v>22000</v>
          </cell>
          <cell r="AM75">
            <v>52015</v>
          </cell>
          <cell r="AN75" t="str">
            <v>URUGUAY - GESTION DE ACTIVOS SEGUROS</v>
          </cell>
        </row>
        <row r="76">
          <cell r="A76">
            <v>13382</v>
          </cell>
          <cell r="B76" t="str">
            <v>NIVEL3</v>
          </cell>
          <cell r="C76" t="str">
            <v>BANCA CORPORATIVA EN SINGAPUR</v>
          </cell>
          <cell r="AD76">
            <v>10000</v>
          </cell>
          <cell r="AE76">
            <v>12001</v>
          </cell>
          <cell r="AF76">
            <v>12020</v>
          </cell>
          <cell r="AG76">
            <v>12020</v>
          </cell>
          <cell r="AH76">
            <v>12020</v>
          </cell>
          <cell r="AI76">
            <v>12020</v>
          </cell>
          <cell r="AJ76">
            <v>12020</v>
          </cell>
          <cell r="AK76">
            <v>22020</v>
          </cell>
          <cell r="AL76">
            <v>22000</v>
          </cell>
          <cell r="AM76">
            <v>52014</v>
          </cell>
          <cell r="AN76" t="str">
            <v>URUGUAY - FONDOS DE PENSIONES</v>
          </cell>
        </row>
        <row r="77">
          <cell r="A77">
            <v>13390</v>
          </cell>
          <cell r="B77" t="str">
            <v>NIVEL3</v>
          </cell>
          <cell r="C77" t="str">
            <v>NEGOCIO EN SUC. MILAN</v>
          </cell>
          <cell r="AD77">
            <v>10000</v>
          </cell>
          <cell r="AE77">
            <v>12001</v>
          </cell>
          <cell r="AF77">
            <v>12020</v>
          </cell>
          <cell r="AG77">
            <v>12020</v>
          </cell>
          <cell r="AH77">
            <v>12020</v>
          </cell>
          <cell r="AI77">
            <v>12020</v>
          </cell>
          <cell r="AJ77">
            <v>12020</v>
          </cell>
          <cell r="AK77">
            <v>22020</v>
          </cell>
          <cell r="AL77">
            <v>22000</v>
          </cell>
          <cell r="AM77">
            <v>52013</v>
          </cell>
          <cell r="AN77" t="str">
            <v>URUGUAY - FONDOS DE INVERSION</v>
          </cell>
        </row>
        <row r="78">
          <cell r="A78">
            <v>13810</v>
          </cell>
          <cell r="B78" t="str">
            <v>NIVEL3</v>
          </cell>
          <cell r="C78" t="str">
            <v>NEGOCIO EN SUC. BRUSELAS</v>
          </cell>
          <cell r="AD78">
            <v>10000</v>
          </cell>
          <cell r="AE78">
            <v>12001</v>
          </cell>
          <cell r="AF78">
            <v>12020</v>
          </cell>
          <cell r="AG78">
            <v>12020</v>
          </cell>
          <cell r="AH78">
            <v>12020</v>
          </cell>
          <cell r="AI78">
            <v>12020</v>
          </cell>
          <cell r="AJ78">
            <v>12020</v>
          </cell>
          <cell r="AK78">
            <v>22020</v>
          </cell>
          <cell r="AL78">
            <v>22000</v>
          </cell>
          <cell r="AM78">
            <v>52012</v>
          </cell>
          <cell r="AN78" t="str">
            <v>URUGUAY - TESORERIA CART. DIR.</v>
          </cell>
        </row>
        <row r="79">
          <cell r="A79">
            <v>13822</v>
          </cell>
          <cell r="B79" t="str">
            <v>NIVEL3</v>
          </cell>
          <cell r="C79" t="str">
            <v>BANCA CORPORATIVA EN GIBRALTAR</v>
          </cell>
          <cell r="AD79">
            <v>10000</v>
          </cell>
          <cell r="AE79">
            <v>12001</v>
          </cell>
          <cell r="AF79">
            <v>12020</v>
          </cell>
          <cell r="AG79">
            <v>12020</v>
          </cell>
          <cell r="AH79">
            <v>12020</v>
          </cell>
          <cell r="AI79">
            <v>12020</v>
          </cell>
          <cell r="AJ79">
            <v>12020</v>
          </cell>
          <cell r="AK79">
            <v>22020</v>
          </cell>
          <cell r="AL79">
            <v>22000</v>
          </cell>
          <cell r="AM79">
            <v>52011</v>
          </cell>
          <cell r="AN79" t="str">
            <v>URUGUAY - TESORERIA TRADING</v>
          </cell>
        </row>
        <row r="80">
          <cell r="A80">
            <v>14010</v>
          </cell>
          <cell r="B80" t="str">
            <v>NIVEL4</v>
          </cell>
          <cell r="C80" t="str">
            <v>BANCA DE INVERSIONES - ESPAÑA</v>
          </cell>
          <cell r="AD80">
            <v>10000</v>
          </cell>
          <cell r="AE80">
            <v>12001</v>
          </cell>
          <cell r="AF80">
            <v>12020</v>
          </cell>
          <cell r="AG80">
            <v>12020</v>
          </cell>
          <cell r="AH80">
            <v>12020</v>
          </cell>
          <cell r="AI80">
            <v>12020</v>
          </cell>
          <cell r="AJ80">
            <v>12020</v>
          </cell>
          <cell r="AK80">
            <v>22020</v>
          </cell>
          <cell r="AL80">
            <v>22000</v>
          </cell>
          <cell r="AM80">
            <v>52010</v>
          </cell>
          <cell r="AN80" t="str">
            <v>URUGUAY - TESORERIA CLIENTES</v>
          </cell>
        </row>
        <row r="81">
          <cell r="A81">
            <v>14020</v>
          </cell>
          <cell r="B81" t="str">
            <v>NIVEL4</v>
          </cell>
          <cell r="C81" t="str">
            <v>BANCA DE  INVERSIONES - ARGENTINA</v>
          </cell>
          <cell r="AD81">
            <v>10000</v>
          </cell>
          <cell r="AE81">
            <v>12001</v>
          </cell>
          <cell r="AF81">
            <v>12020</v>
          </cell>
          <cell r="AG81">
            <v>12020</v>
          </cell>
          <cell r="AH81">
            <v>12020</v>
          </cell>
          <cell r="AI81">
            <v>12020</v>
          </cell>
          <cell r="AJ81">
            <v>12020</v>
          </cell>
          <cell r="AK81">
            <v>22020</v>
          </cell>
          <cell r="AL81">
            <v>22000</v>
          </cell>
          <cell r="AM81">
            <v>52009</v>
          </cell>
          <cell r="AN81" t="str">
            <v>URUGUAY - BCA. INVERSION EMPRESAS</v>
          </cell>
        </row>
        <row r="82">
          <cell r="A82">
            <v>14030</v>
          </cell>
          <cell r="B82" t="str">
            <v>NIVEL4</v>
          </cell>
          <cell r="C82" t="str">
            <v>BANCA DE INVERSIONES - BRASIL</v>
          </cell>
          <cell r="AD82">
            <v>10000</v>
          </cell>
          <cell r="AE82">
            <v>12001</v>
          </cell>
          <cell r="AF82">
            <v>12020</v>
          </cell>
          <cell r="AG82">
            <v>12020</v>
          </cell>
          <cell r="AH82">
            <v>12020</v>
          </cell>
          <cell r="AI82">
            <v>12020</v>
          </cell>
          <cell r="AJ82">
            <v>12020</v>
          </cell>
          <cell r="AK82">
            <v>22020</v>
          </cell>
          <cell r="AL82">
            <v>22000</v>
          </cell>
          <cell r="AM82">
            <v>52008</v>
          </cell>
          <cell r="AN82" t="str">
            <v>URUGUAY - BCA. INVERSION PYMES</v>
          </cell>
        </row>
        <row r="83">
          <cell r="A83">
            <v>14040</v>
          </cell>
          <cell r="B83" t="str">
            <v>NIVEL4</v>
          </cell>
          <cell r="C83" t="str">
            <v>BANCA DE INVERSIONES - CHILE</v>
          </cell>
          <cell r="AD83">
            <v>10000</v>
          </cell>
          <cell r="AE83">
            <v>12001</v>
          </cell>
          <cell r="AF83">
            <v>12020</v>
          </cell>
          <cell r="AG83">
            <v>12020</v>
          </cell>
          <cell r="AH83">
            <v>12020</v>
          </cell>
          <cell r="AI83">
            <v>12020</v>
          </cell>
          <cell r="AJ83">
            <v>12020</v>
          </cell>
          <cell r="AK83">
            <v>22020</v>
          </cell>
          <cell r="AL83">
            <v>22000</v>
          </cell>
          <cell r="AM83">
            <v>52007</v>
          </cell>
          <cell r="AN83" t="str">
            <v>URUGUAY - BCA. INVERSION INDIVIDUOS</v>
          </cell>
        </row>
        <row r="84">
          <cell r="A84">
            <v>14050</v>
          </cell>
          <cell r="B84" t="str">
            <v>NIVEL4</v>
          </cell>
          <cell r="C84" t="str">
            <v>BANCA DE INVERSIONES - MEJICO</v>
          </cell>
          <cell r="AD84">
            <v>10000</v>
          </cell>
          <cell r="AE84">
            <v>12001</v>
          </cell>
          <cell r="AF84">
            <v>12020</v>
          </cell>
          <cell r="AG84">
            <v>12020</v>
          </cell>
          <cell r="AH84">
            <v>12020</v>
          </cell>
          <cell r="AI84">
            <v>12020</v>
          </cell>
          <cell r="AJ84">
            <v>12020</v>
          </cell>
          <cell r="AK84">
            <v>22020</v>
          </cell>
          <cell r="AL84">
            <v>22000</v>
          </cell>
          <cell r="AM84">
            <v>52006</v>
          </cell>
          <cell r="AN84" t="str">
            <v>URUGUAY - BANCA CORPORATIVA</v>
          </cell>
        </row>
        <row r="85">
          <cell r="A85">
            <v>14060</v>
          </cell>
          <cell r="B85" t="str">
            <v>NIVEL4</v>
          </cell>
          <cell r="C85" t="str">
            <v>BANCA DE INVERSIONES - VENEZUELA</v>
          </cell>
          <cell r="AD85">
            <v>10000</v>
          </cell>
          <cell r="AE85">
            <v>12001</v>
          </cell>
          <cell r="AF85">
            <v>12020</v>
          </cell>
          <cell r="AG85">
            <v>12020</v>
          </cell>
          <cell r="AH85">
            <v>12020</v>
          </cell>
          <cell r="AI85">
            <v>12020</v>
          </cell>
          <cell r="AJ85">
            <v>12020</v>
          </cell>
          <cell r="AK85">
            <v>22020</v>
          </cell>
          <cell r="AL85">
            <v>22000</v>
          </cell>
          <cell r="AM85">
            <v>52005</v>
          </cell>
          <cell r="AN85" t="str">
            <v>URUGUAY - B. COMERCIAL EMPRESAS</v>
          </cell>
        </row>
        <row r="86">
          <cell r="A86">
            <v>14080</v>
          </cell>
          <cell r="B86" t="str">
            <v>NIVEL4</v>
          </cell>
          <cell r="C86" t="str">
            <v>BANCA DE INVERSIONES - NUEVA YORK</v>
          </cell>
          <cell r="AD86">
            <v>10000</v>
          </cell>
          <cell r="AE86">
            <v>12001</v>
          </cell>
          <cell r="AF86">
            <v>12020</v>
          </cell>
          <cell r="AG86">
            <v>12020</v>
          </cell>
          <cell r="AH86">
            <v>12020</v>
          </cell>
          <cell r="AI86">
            <v>12020</v>
          </cell>
          <cell r="AJ86">
            <v>12020</v>
          </cell>
          <cell r="AK86">
            <v>22020</v>
          </cell>
          <cell r="AL86">
            <v>22000</v>
          </cell>
          <cell r="AM86">
            <v>52004</v>
          </cell>
          <cell r="AN86" t="str">
            <v>URUGUAY - B. COMERCIAL PYMES</v>
          </cell>
        </row>
        <row r="87">
          <cell r="A87">
            <v>14090</v>
          </cell>
          <cell r="B87" t="str">
            <v>NIVEL4</v>
          </cell>
          <cell r="C87" t="str">
            <v>BANCA DE INVERSIONES - PORTUGAL</v>
          </cell>
          <cell r="AD87">
            <v>10000</v>
          </cell>
          <cell r="AE87">
            <v>12001</v>
          </cell>
          <cell r="AF87">
            <v>12020</v>
          </cell>
          <cell r="AG87">
            <v>12020</v>
          </cell>
          <cell r="AH87">
            <v>12020</v>
          </cell>
          <cell r="AI87">
            <v>12020</v>
          </cell>
          <cell r="AJ87">
            <v>12020</v>
          </cell>
          <cell r="AK87">
            <v>22020</v>
          </cell>
          <cell r="AL87">
            <v>22000</v>
          </cell>
          <cell r="AM87">
            <v>52003</v>
          </cell>
          <cell r="AN87" t="str">
            <v>URUGUAY - B. COMERCIAL INDIVIDUOS</v>
          </cell>
        </row>
        <row r="88">
          <cell r="A88">
            <v>14100</v>
          </cell>
          <cell r="B88" t="str">
            <v>NIVEL4</v>
          </cell>
          <cell r="C88" t="str">
            <v>BANCA DE INVERSIONES - ITALIA</v>
          </cell>
          <cell r="AD88">
            <v>10000</v>
          </cell>
          <cell r="AE88">
            <v>12001</v>
          </cell>
          <cell r="AF88">
            <v>12020</v>
          </cell>
          <cell r="AG88">
            <v>12020</v>
          </cell>
          <cell r="AH88">
            <v>12020</v>
          </cell>
          <cell r="AI88">
            <v>12020</v>
          </cell>
          <cell r="AJ88">
            <v>12020</v>
          </cell>
          <cell r="AK88">
            <v>22020</v>
          </cell>
          <cell r="AL88">
            <v>22000</v>
          </cell>
          <cell r="AM88">
            <v>52002</v>
          </cell>
          <cell r="AN88" t="str">
            <v>URUGUAY - INSTITUCIONAL PRIVADO</v>
          </cell>
        </row>
        <row r="89">
          <cell r="A89">
            <v>14110</v>
          </cell>
          <cell r="B89" t="str">
            <v>NIVEL4</v>
          </cell>
          <cell r="C89" t="str">
            <v>BANCA DE INVERSIONES - FRANKFURT</v>
          </cell>
          <cell r="AD89">
            <v>10000</v>
          </cell>
          <cell r="AE89">
            <v>12001</v>
          </cell>
          <cell r="AF89">
            <v>12020</v>
          </cell>
          <cell r="AG89">
            <v>12020</v>
          </cell>
          <cell r="AH89">
            <v>12020</v>
          </cell>
          <cell r="AI89">
            <v>12020</v>
          </cell>
          <cell r="AJ89">
            <v>12020</v>
          </cell>
          <cell r="AK89">
            <v>22020</v>
          </cell>
          <cell r="AL89">
            <v>22000</v>
          </cell>
          <cell r="AM89">
            <v>52001</v>
          </cell>
          <cell r="AN89" t="str">
            <v>URUGUAY - INSTITUCIONAL PUBLICO</v>
          </cell>
        </row>
        <row r="90">
          <cell r="A90">
            <v>14130</v>
          </cell>
          <cell r="B90" t="str">
            <v>NIVEL4</v>
          </cell>
          <cell r="C90" t="str">
            <v>BANCA DE INVERSIONES - FILIPINAS</v>
          </cell>
          <cell r="AD90">
            <v>10000</v>
          </cell>
          <cell r="AE90">
            <v>12001</v>
          </cell>
          <cell r="AF90">
            <v>12020</v>
          </cell>
          <cell r="AG90">
            <v>12020</v>
          </cell>
          <cell r="AH90">
            <v>12020</v>
          </cell>
          <cell r="AI90">
            <v>12020</v>
          </cell>
          <cell r="AJ90">
            <v>12020</v>
          </cell>
          <cell r="AK90">
            <v>22020</v>
          </cell>
          <cell r="AL90">
            <v>22000</v>
          </cell>
          <cell r="AM90">
            <v>12459</v>
          </cell>
          <cell r="AN90" t="str">
            <v>AJUSTES GRUPO OHCH - URUGUAY</v>
          </cell>
        </row>
        <row r="91">
          <cell r="A91">
            <v>14140</v>
          </cell>
          <cell r="B91" t="str">
            <v>NIVEL4</v>
          </cell>
          <cell r="C91" t="str">
            <v>BANCA DE INVERSIONES - SDADES. INSTRUMENTALES</v>
          </cell>
          <cell r="AD91">
            <v>10000</v>
          </cell>
          <cell r="AE91">
            <v>12001</v>
          </cell>
          <cell r="AF91">
            <v>12020</v>
          </cell>
          <cell r="AG91">
            <v>12020</v>
          </cell>
          <cell r="AH91">
            <v>12020</v>
          </cell>
          <cell r="AI91">
            <v>12020</v>
          </cell>
          <cell r="AJ91">
            <v>12020</v>
          </cell>
          <cell r="AK91">
            <v>22020</v>
          </cell>
          <cell r="AL91">
            <v>22000</v>
          </cell>
          <cell r="AM91">
            <v>12029</v>
          </cell>
          <cell r="AN91" t="str">
            <v>AJUSTES - COMERCIAL URUGUAY</v>
          </cell>
        </row>
        <row r="92">
          <cell r="A92">
            <v>14150</v>
          </cell>
          <cell r="B92" t="str">
            <v>NIVEL4</v>
          </cell>
          <cell r="C92" t="str">
            <v>BANCA INVERSIONES - LONDRES</v>
          </cell>
          <cell r="AD92">
            <v>10000</v>
          </cell>
          <cell r="AE92">
            <v>12001</v>
          </cell>
          <cell r="AF92">
            <v>12020</v>
          </cell>
          <cell r="AG92">
            <v>12020</v>
          </cell>
          <cell r="AH92">
            <v>12020</v>
          </cell>
          <cell r="AI92">
            <v>12020</v>
          </cell>
          <cell r="AJ92">
            <v>12020</v>
          </cell>
          <cell r="AK92">
            <v>22020</v>
          </cell>
          <cell r="AL92">
            <v>22000</v>
          </cell>
          <cell r="AM92">
            <v>12028</v>
          </cell>
          <cell r="AN92" t="str">
            <v>MOROSOS PLATACARD</v>
          </cell>
        </row>
        <row r="93">
          <cell r="A93">
            <v>14160</v>
          </cell>
          <cell r="B93" t="str">
            <v>NIVEL4</v>
          </cell>
          <cell r="C93" t="str">
            <v>BANCA DE INVERSIONES - PARIS</v>
          </cell>
          <cell r="AD93">
            <v>10000</v>
          </cell>
          <cell r="AE93">
            <v>12001</v>
          </cell>
          <cell r="AF93">
            <v>12030</v>
          </cell>
          <cell r="AG93">
            <v>12030</v>
          </cell>
          <cell r="AH93">
            <v>12030</v>
          </cell>
          <cell r="AI93">
            <v>12030</v>
          </cell>
          <cell r="AJ93">
            <v>12030</v>
          </cell>
          <cell r="AK93">
            <v>22030</v>
          </cell>
          <cell r="AL93">
            <v>22000</v>
          </cell>
          <cell r="AM93">
            <v>53019</v>
          </cell>
          <cell r="AN93" t="str">
            <v>P. RICO - PART/G.FINANCIERA RESTO</v>
          </cell>
        </row>
        <row r="94">
          <cell r="A94">
            <v>14170</v>
          </cell>
          <cell r="B94" t="str">
            <v>NIVEL4</v>
          </cell>
          <cell r="C94" t="str">
            <v>BANCA DE INVERSIONES - PERU</v>
          </cell>
          <cell r="AD94">
            <v>10000</v>
          </cell>
          <cell r="AE94">
            <v>12001</v>
          </cell>
          <cell r="AF94">
            <v>12030</v>
          </cell>
          <cell r="AG94">
            <v>12030</v>
          </cell>
          <cell r="AH94">
            <v>12030</v>
          </cell>
          <cell r="AI94">
            <v>12030</v>
          </cell>
          <cell r="AJ94">
            <v>12030</v>
          </cell>
          <cell r="AK94">
            <v>22030</v>
          </cell>
          <cell r="AL94">
            <v>22000</v>
          </cell>
          <cell r="AM94">
            <v>53018</v>
          </cell>
          <cell r="AN94" t="str">
            <v>P. RICO - PART/G.FINANCIERA POOL DE FONDOS</v>
          </cell>
        </row>
        <row r="95">
          <cell r="A95">
            <v>14180</v>
          </cell>
          <cell r="B95" t="str">
            <v>NIVEL4</v>
          </cell>
          <cell r="C95" t="str">
            <v>BANCA DE INVERSIONES - COLOMBIA</v>
          </cell>
          <cell r="AD95">
            <v>10000</v>
          </cell>
          <cell r="AE95">
            <v>12001</v>
          </cell>
          <cell r="AF95">
            <v>12030</v>
          </cell>
          <cell r="AG95">
            <v>12030</v>
          </cell>
          <cell r="AH95">
            <v>12030</v>
          </cell>
          <cell r="AI95">
            <v>12030</v>
          </cell>
          <cell r="AJ95">
            <v>12030</v>
          </cell>
          <cell r="AK95">
            <v>22030</v>
          </cell>
          <cell r="AL95">
            <v>22000</v>
          </cell>
          <cell r="AM95">
            <v>53017</v>
          </cell>
          <cell r="AN95" t="str">
            <v>P. RICO - PART/G.FINANCIERA CARTERAS ALCO</v>
          </cell>
        </row>
        <row r="96">
          <cell r="A96">
            <v>14190</v>
          </cell>
          <cell r="B96" t="str">
            <v>NIVEL4</v>
          </cell>
          <cell r="C96" t="str">
            <v>BANCA DE INVERSIONES - RESTO LATINOAMERICA</v>
          </cell>
          <cell r="AD96">
            <v>10000</v>
          </cell>
          <cell r="AE96">
            <v>12001</v>
          </cell>
          <cell r="AF96">
            <v>12030</v>
          </cell>
          <cell r="AG96">
            <v>12030</v>
          </cell>
          <cell r="AH96">
            <v>12030</v>
          </cell>
          <cell r="AI96">
            <v>12030</v>
          </cell>
          <cell r="AJ96">
            <v>12030</v>
          </cell>
          <cell r="AK96">
            <v>22030</v>
          </cell>
          <cell r="AL96">
            <v>22000</v>
          </cell>
          <cell r="AM96">
            <v>53016</v>
          </cell>
          <cell r="AN96" t="str">
            <v>P. RICO - BANCA PRIVADA INT.</v>
          </cell>
        </row>
        <row r="97">
          <cell r="A97">
            <v>14200</v>
          </cell>
          <cell r="B97" t="str">
            <v>NIVEL4</v>
          </cell>
          <cell r="C97" t="str">
            <v>AJUSTES CONSOLIDACION - B. INVERSIONES</v>
          </cell>
          <cell r="AD97">
            <v>10000</v>
          </cell>
          <cell r="AE97">
            <v>12001</v>
          </cell>
          <cell r="AF97">
            <v>12030</v>
          </cell>
          <cell r="AG97">
            <v>12030</v>
          </cell>
          <cell r="AH97">
            <v>12030</v>
          </cell>
          <cell r="AI97">
            <v>12030</v>
          </cell>
          <cell r="AJ97">
            <v>12030</v>
          </cell>
          <cell r="AK97">
            <v>22030</v>
          </cell>
          <cell r="AL97">
            <v>22000</v>
          </cell>
          <cell r="AM97">
            <v>53015</v>
          </cell>
          <cell r="AN97" t="str">
            <v>P. RICO - GESTION DE ACTIVOS SEGUROS</v>
          </cell>
        </row>
        <row r="98">
          <cell r="A98">
            <v>15000</v>
          </cell>
          <cell r="B98" t="str">
            <v>NIVEL2</v>
          </cell>
          <cell r="C98" t="str">
            <v>BANESTO CONSOLIDADO</v>
          </cell>
          <cell r="AD98">
            <v>10000</v>
          </cell>
          <cell r="AE98">
            <v>12001</v>
          </cell>
          <cell r="AF98">
            <v>12030</v>
          </cell>
          <cell r="AG98">
            <v>12030</v>
          </cell>
          <cell r="AH98">
            <v>12030</v>
          </cell>
          <cell r="AI98">
            <v>12030</v>
          </cell>
          <cell r="AJ98">
            <v>12030</v>
          </cell>
          <cell r="AK98">
            <v>22030</v>
          </cell>
          <cell r="AL98">
            <v>22000</v>
          </cell>
          <cell r="AM98">
            <v>53014</v>
          </cell>
          <cell r="AN98" t="str">
            <v>P. RICO - FONDOS DE PENSIONES</v>
          </cell>
        </row>
        <row r="99">
          <cell r="A99">
            <v>16000</v>
          </cell>
          <cell r="B99" t="str">
            <v>NIVEL1</v>
          </cell>
          <cell r="C99" t="str">
            <v>GESTION DE ACTIVOS Y BANCA PRIVADA</v>
          </cell>
          <cell r="AD99">
            <v>10000</v>
          </cell>
          <cell r="AE99">
            <v>12001</v>
          </cell>
          <cell r="AF99">
            <v>12030</v>
          </cell>
          <cell r="AG99">
            <v>12030</v>
          </cell>
          <cell r="AH99">
            <v>12030</v>
          </cell>
          <cell r="AI99">
            <v>12030</v>
          </cell>
          <cell r="AJ99">
            <v>12030</v>
          </cell>
          <cell r="AK99">
            <v>22030</v>
          </cell>
          <cell r="AL99">
            <v>22000</v>
          </cell>
          <cell r="AM99">
            <v>53013</v>
          </cell>
          <cell r="AN99" t="str">
            <v>P. RICO - FONDOS DE INVERSION</v>
          </cell>
        </row>
        <row r="100">
          <cell r="A100">
            <v>16001</v>
          </cell>
          <cell r="B100" t="str">
            <v>NIVEL2</v>
          </cell>
          <cell r="C100" t="str">
            <v>GESTION DE ACTIVOS</v>
          </cell>
          <cell r="AD100">
            <v>10000</v>
          </cell>
          <cell r="AE100">
            <v>12001</v>
          </cell>
          <cell r="AF100">
            <v>12030</v>
          </cell>
          <cell r="AG100">
            <v>12030</v>
          </cell>
          <cell r="AH100">
            <v>12030</v>
          </cell>
          <cell r="AI100">
            <v>12030</v>
          </cell>
          <cell r="AJ100">
            <v>12030</v>
          </cell>
          <cell r="AK100">
            <v>22030</v>
          </cell>
          <cell r="AL100">
            <v>22000</v>
          </cell>
          <cell r="AM100">
            <v>53012</v>
          </cell>
          <cell r="AN100" t="str">
            <v>P. RICO - TESORERIA CART. DIR.</v>
          </cell>
        </row>
        <row r="101">
          <cell r="A101">
            <v>16002</v>
          </cell>
          <cell r="B101" t="str">
            <v>NIVEL2</v>
          </cell>
          <cell r="C101" t="str">
            <v>BANCA PRIVADA</v>
          </cell>
          <cell r="AD101">
            <v>10000</v>
          </cell>
          <cell r="AE101">
            <v>12001</v>
          </cell>
          <cell r="AF101">
            <v>12030</v>
          </cell>
          <cell r="AG101">
            <v>12030</v>
          </cell>
          <cell r="AH101">
            <v>12030</v>
          </cell>
          <cell r="AI101">
            <v>12030</v>
          </cell>
          <cell r="AJ101">
            <v>12030</v>
          </cell>
          <cell r="AK101">
            <v>22030</v>
          </cell>
          <cell r="AL101">
            <v>22000</v>
          </cell>
          <cell r="AM101">
            <v>53011</v>
          </cell>
          <cell r="AN101" t="str">
            <v>P. RICO - TESORERIA TRADING</v>
          </cell>
        </row>
        <row r="102">
          <cell r="A102">
            <v>16003</v>
          </cell>
          <cell r="B102" t="str">
            <v>NIVEL3</v>
          </cell>
          <cell r="C102" t="str">
            <v>GESTORAS - AMERICA</v>
          </cell>
          <cell r="AD102">
            <v>10000</v>
          </cell>
          <cell r="AE102">
            <v>12001</v>
          </cell>
          <cell r="AF102">
            <v>12030</v>
          </cell>
          <cell r="AG102">
            <v>12030</v>
          </cell>
          <cell r="AH102">
            <v>12030</v>
          </cell>
          <cell r="AI102">
            <v>12030</v>
          </cell>
          <cell r="AJ102">
            <v>12030</v>
          </cell>
          <cell r="AK102">
            <v>22030</v>
          </cell>
          <cell r="AL102">
            <v>22000</v>
          </cell>
          <cell r="AM102">
            <v>53010</v>
          </cell>
          <cell r="AN102" t="str">
            <v>P. RICO - TESORERIA CLIENTES</v>
          </cell>
        </row>
        <row r="103">
          <cell r="A103">
            <v>16004</v>
          </cell>
          <cell r="B103" t="str">
            <v>NIVEL3</v>
          </cell>
          <cell r="C103" t="str">
            <v>GESTORAS - RESTO</v>
          </cell>
          <cell r="AD103">
            <v>10000</v>
          </cell>
          <cell r="AE103">
            <v>12001</v>
          </cell>
          <cell r="AF103">
            <v>12030</v>
          </cell>
          <cell r="AG103">
            <v>12030</v>
          </cell>
          <cell r="AH103">
            <v>12030</v>
          </cell>
          <cell r="AI103">
            <v>12030</v>
          </cell>
          <cell r="AJ103">
            <v>12030</v>
          </cell>
          <cell r="AK103">
            <v>22030</v>
          </cell>
          <cell r="AL103">
            <v>22000</v>
          </cell>
          <cell r="AM103">
            <v>53009</v>
          </cell>
          <cell r="AN103" t="str">
            <v>P. RICO - BCA. INVERSION EMPRESAS</v>
          </cell>
        </row>
        <row r="104">
          <cell r="A104">
            <v>16008</v>
          </cell>
          <cell r="B104" t="str">
            <v>NIVEL3</v>
          </cell>
          <cell r="C104" t="str">
            <v>AJUSTES - BANCA PRIVADA</v>
          </cell>
          <cell r="AD104">
            <v>10000</v>
          </cell>
          <cell r="AE104">
            <v>12001</v>
          </cell>
          <cell r="AF104">
            <v>12030</v>
          </cell>
          <cell r="AG104">
            <v>12030</v>
          </cell>
          <cell r="AH104">
            <v>12030</v>
          </cell>
          <cell r="AI104">
            <v>12030</v>
          </cell>
          <cell r="AJ104">
            <v>12030</v>
          </cell>
          <cell r="AK104">
            <v>22030</v>
          </cell>
          <cell r="AL104">
            <v>22000</v>
          </cell>
          <cell r="AM104">
            <v>53008</v>
          </cell>
          <cell r="AN104" t="str">
            <v>P. RICO - BCA. INVERSION PYMES</v>
          </cell>
        </row>
        <row r="105">
          <cell r="A105">
            <v>16009</v>
          </cell>
          <cell r="B105" t="str">
            <v>NIVEL3</v>
          </cell>
          <cell r="C105" t="str">
            <v>AJUSTES - GESTION DE ACTIVOS</v>
          </cell>
          <cell r="AD105">
            <v>10000</v>
          </cell>
          <cell r="AE105">
            <v>12001</v>
          </cell>
          <cell r="AF105">
            <v>12030</v>
          </cell>
          <cell r="AG105">
            <v>12030</v>
          </cell>
          <cell r="AH105">
            <v>12030</v>
          </cell>
          <cell r="AI105">
            <v>12030</v>
          </cell>
          <cell r="AJ105">
            <v>12030</v>
          </cell>
          <cell r="AK105">
            <v>22030</v>
          </cell>
          <cell r="AL105">
            <v>22000</v>
          </cell>
          <cell r="AM105">
            <v>53007</v>
          </cell>
          <cell r="AN105" t="str">
            <v>P. RICO - BCA. INVERSION INDIVIDUOS</v>
          </cell>
        </row>
        <row r="106">
          <cell r="A106">
            <v>16010</v>
          </cell>
          <cell r="B106" t="str">
            <v>NIVEL4</v>
          </cell>
          <cell r="C106" t="str">
            <v>GESTION DE ACTIVOS - CHILE</v>
          </cell>
          <cell r="AD106">
            <v>10000</v>
          </cell>
          <cell r="AE106">
            <v>12001</v>
          </cell>
          <cell r="AF106">
            <v>12030</v>
          </cell>
          <cell r="AG106">
            <v>12030</v>
          </cell>
          <cell r="AH106">
            <v>12030</v>
          </cell>
          <cell r="AI106">
            <v>12030</v>
          </cell>
          <cell r="AJ106">
            <v>12030</v>
          </cell>
          <cell r="AK106">
            <v>22030</v>
          </cell>
          <cell r="AL106">
            <v>22000</v>
          </cell>
          <cell r="AM106">
            <v>53006</v>
          </cell>
          <cell r="AN106" t="str">
            <v>P. RICO - BANCA CORPORATIVA</v>
          </cell>
        </row>
        <row r="107">
          <cell r="A107">
            <v>16020</v>
          </cell>
          <cell r="B107" t="str">
            <v>NIVEL4</v>
          </cell>
          <cell r="C107" t="str">
            <v>GESTION DE ACTIVOS - URUGUAY</v>
          </cell>
          <cell r="AD107">
            <v>10000</v>
          </cell>
          <cell r="AE107">
            <v>12001</v>
          </cell>
          <cell r="AF107">
            <v>12030</v>
          </cell>
          <cell r="AG107">
            <v>12030</v>
          </cell>
          <cell r="AH107">
            <v>12030</v>
          </cell>
          <cell r="AI107">
            <v>12030</v>
          </cell>
          <cell r="AJ107">
            <v>12030</v>
          </cell>
          <cell r="AK107">
            <v>22030</v>
          </cell>
          <cell r="AL107">
            <v>22000</v>
          </cell>
          <cell r="AM107">
            <v>53005</v>
          </cell>
          <cell r="AN107" t="str">
            <v>P. RICO - B. COMERCIAL EMPRESAS</v>
          </cell>
        </row>
        <row r="108">
          <cell r="A108">
            <v>16030</v>
          </cell>
          <cell r="B108" t="str">
            <v>NIVEL4</v>
          </cell>
          <cell r="C108" t="str">
            <v>GESTION DE ACTIVOS - PUERTO RICO</v>
          </cell>
          <cell r="AD108">
            <v>10000</v>
          </cell>
          <cell r="AE108">
            <v>12001</v>
          </cell>
          <cell r="AF108">
            <v>12030</v>
          </cell>
          <cell r="AG108">
            <v>12030</v>
          </cell>
          <cell r="AH108">
            <v>12030</v>
          </cell>
          <cell r="AI108">
            <v>12030</v>
          </cell>
          <cell r="AJ108">
            <v>12030</v>
          </cell>
          <cell r="AK108">
            <v>22030</v>
          </cell>
          <cell r="AL108">
            <v>22000</v>
          </cell>
          <cell r="AM108">
            <v>53004</v>
          </cell>
          <cell r="AN108" t="str">
            <v>P. RICO - B. COMERCIAL PYMES</v>
          </cell>
        </row>
        <row r="109">
          <cell r="A109">
            <v>16050</v>
          </cell>
          <cell r="B109" t="str">
            <v>NIVEL4</v>
          </cell>
          <cell r="C109" t="str">
            <v>GESTION DE ACTIVOS - PORTUGAL</v>
          </cell>
          <cell r="AD109">
            <v>10000</v>
          </cell>
          <cell r="AE109">
            <v>12001</v>
          </cell>
          <cell r="AF109">
            <v>12030</v>
          </cell>
          <cell r="AG109">
            <v>12030</v>
          </cell>
          <cell r="AH109">
            <v>12030</v>
          </cell>
          <cell r="AI109">
            <v>12030</v>
          </cell>
          <cell r="AJ109">
            <v>12030</v>
          </cell>
          <cell r="AK109">
            <v>22030</v>
          </cell>
          <cell r="AL109">
            <v>22000</v>
          </cell>
          <cell r="AM109">
            <v>53003</v>
          </cell>
          <cell r="AN109" t="str">
            <v>P. RICO - B. COMERCIAL INDIVIDUOS</v>
          </cell>
        </row>
        <row r="110">
          <cell r="A110">
            <v>16080</v>
          </cell>
          <cell r="B110" t="str">
            <v>NIVEL4</v>
          </cell>
          <cell r="C110" t="str">
            <v>GESTION DE ACTIVOS - PERU</v>
          </cell>
          <cell r="AD110">
            <v>10000</v>
          </cell>
          <cell r="AE110">
            <v>12001</v>
          </cell>
          <cell r="AF110">
            <v>12030</v>
          </cell>
          <cell r="AG110">
            <v>12030</v>
          </cell>
          <cell r="AH110">
            <v>12030</v>
          </cell>
          <cell r="AI110">
            <v>12030</v>
          </cell>
          <cell r="AJ110">
            <v>12030</v>
          </cell>
          <cell r="AK110">
            <v>22030</v>
          </cell>
          <cell r="AL110">
            <v>22000</v>
          </cell>
          <cell r="AM110">
            <v>53002</v>
          </cell>
          <cell r="AN110" t="str">
            <v>P. RICO - INSTITUCIONAL PRIVADO</v>
          </cell>
        </row>
        <row r="111">
          <cell r="A111">
            <v>16110</v>
          </cell>
          <cell r="B111" t="str">
            <v>NIVEL4</v>
          </cell>
          <cell r="C111" t="str">
            <v>GESTION ACTIVOS - VENEZUELA</v>
          </cell>
          <cell r="AD111">
            <v>10000</v>
          </cell>
          <cell r="AE111">
            <v>12001</v>
          </cell>
          <cell r="AF111">
            <v>12030</v>
          </cell>
          <cell r="AG111">
            <v>12030</v>
          </cell>
          <cell r="AH111">
            <v>12030</v>
          </cell>
          <cell r="AI111">
            <v>12030</v>
          </cell>
          <cell r="AJ111">
            <v>12030</v>
          </cell>
          <cell r="AK111">
            <v>22030</v>
          </cell>
          <cell r="AL111">
            <v>22000</v>
          </cell>
          <cell r="AM111">
            <v>53001</v>
          </cell>
          <cell r="AN111" t="str">
            <v>P. RICO - INSTITUCIONAL PUBLICO</v>
          </cell>
        </row>
        <row r="112">
          <cell r="A112">
            <v>16130</v>
          </cell>
          <cell r="B112" t="str">
            <v>NIVEL4</v>
          </cell>
          <cell r="C112" t="str">
            <v>GESTION DE ACTIVOS - MEJICO</v>
          </cell>
          <cell r="AD112">
            <v>10000</v>
          </cell>
          <cell r="AE112">
            <v>12001</v>
          </cell>
          <cell r="AF112">
            <v>12030</v>
          </cell>
          <cell r="AG112">
            <v>12030</v>
          </cell>
          <cell r="AH112">
            <v>12030</v>
          </cell>
          <cell r="AI112">
            <v>12030</v>
          </cell>
          <cell r="AJ112">
            <v>12030</v>
          </cell>
          <cell r="AK112">
            <v>22030</v>
          </cell>
          <cell r="AL112">
            <v>22000</v>
          </cell>
          <cell r="AM112">
            <v>13857</v>
          </cell>
          <cell r="AN112" t="str">
            <v>AJUSTES - BCH. SUC. PUERTO RICO</v>
          </cell>
        </row>
        <row r="113">
          <cell r="A113">
            <v>16140</v>
          </cell>
          <cell r="B113" t="str">
            <v>NIVEL4</v>
          </cell>
          <cell r="C113" t="str">
            <v>GESTION DE ACTIVOS - COLOMBIA</v>
          </cell>
          <cell r="AD113">
            <v>10000</v>
          </cell>
          <cell r="AE113">
            <v>12001</v>
          </cell>
          <cell r="AF113">
            <v>12030</v>
          </cell>
          <cell r="AG113">
            <v>12030</v>
          </cell>
          <cell r="AH113">
            <v>12030</v>
          </cell>
          <cell r="AI113">
            <v>12030</v>
          </cell>
          <cell r="AJ113">
            <v>12030</v>
          </cell>
          <cell r="AK113">
            <v>22030</v>
          </cell>
          <cell r="AL113">
            <v>22000</v>
          </cell>
          <cell r="AM113">
            <v>12039</v>
          </cell>
          <cell r="AN113" t="str">
            <v>AJUSTES - COMERCIAL PUERTO RICO</v>
          </cell>
        </row>
        <row r="114">
          <cell r="A114">
            <v>16150</v>
          </cell>
          <cell r="B114" t="str">
            <v>NIVEL4</v>
          </cell>
          <cell r="C114" t="str">
            <v>GESTION DE ACTIVOS - ARGENTINA</v>
          </cell>
          <cell r="AD114">
            <v>10000</v>
          </cell>
          <cell r="AE114">
            <v>12001</v>
          </cell>
          <cell r="AF114">
            <v>12030</v>
          </cell>
          <cell r="AG114">
            <v>12030</v>
          </cell>
          <cell r="AH114">
            <v>12030</v>
          </cell>
          <cell r="AI114">
            <v>12030</v>
          </cell>
          <cell r="AJ114">
            <v>12030</v>
          </cell>
          <cell r="AK114">
            <v>22030</v>
          </cell>
          <cell r="AL114">
            <v>22000</v>
          </cell>
          <cell r="AM114">
            <v>12038</v>
          </cell>
          <cell r="AN114" t="str">
            <v>MOROSOS PUERTO RICO</v>
          </cell>
        </row>
        <row r="115">
          <cell r="A115">
            <v>16160</v>
          </cell>
          <cell r="B115" t="str">
            <v>NIVEL4</v>
          </cell>
          <cell r="C115" t="str">
            <v>GESTION DE ACTIVOS - BRASIL</v>
          </cell>
          <cell r="AD115">
            <v>10000</v>
          </cell>
          <cell r="AE115">
            <v>12001</v>
          </cell>
          <cell r="AF115">
            <v>12030</v>
          </cell>
          <cell r="AG115">
            <v>12030</v>
          </cell>
          <cell r="AH115">
            <v>12030</v>
          </cell>
          <cell r="AI115">
            <v>12030</v>
          </cell>
          <cell r="AJ115">
            <v>12030</v>
          </cell>
          <cell r="AK115">
            <v>22030</v>
          </cell>
          <cell r="AL115">
            <v>22000</v>
          </cell>
          <cell r="AM115">
            <v>12032</v>
          </cell>
          <cell r="AN115" t="str">
            <v>STDER. OVERSEAS BANK (PUERTO RICO)</v>
          </cell>
        </row>
        <row r="116">
          <cell r="A116">
            <v>16300</v>
          </cell>
          <cell r="B116" t="str">
            <v>NIVEL4</v>
          </cell>
          <cell r="C116" t="str">
            <v>GESTION DE ACTIVOS - ESPAÑA</v>
          </cell>
          <cell r="AD116">
            <v>10000</v>
          </cell>
          <cell r="AE116">
            <v>12001</v>
          </cell>
          <cell r="AF116">
            <v>12080</v>
          </cell>
          <cell r="AG116">
            <v>12080</v>
          </cell>
          <cell r="AH116">
            <v>12080</v>
          </cell>
          <cell r="AI116">
            <v>12080</v>
          </cell>
          <cell r="AJ116">
            <v>12080</v>
          </cell>
          <cell r="AK116">
            <v>22080</v>
          </cell>
          <cell r="AL116">
            <v>22000</v>
          </cell>
          <cell r="AM116">
            <v>58019</v>
          </cell>
          <cell r="AN116" t="str">
            <v>PERU - PART/G.FINANCIERA RESTO</v>
          </cell>
        </row>
        <row r="117">
          <cell r="A117">
            <v>16350</v>
          </cell>
          <cell r="B117" t="str">
            <v>NIVEL4</v>
          </cell>
          <cell r="C117" t="str">
            <v>GESTION DE ACTIVOS - BOLIVIA</v>
          </cell>
          <cell r="AD117">
            <v>10000</v>
          </cell>
          <cell r="AE117">
            <v>12001</v>
          </cell>
          <cell r="AF117">
            <v>12080</v>
          </cell>
          <cell r="AG117">
            <v>12080</v>
          </cell>
          <cell r="AH117">
            <v>12080</v>
          </cell>
          <cell r="AI117">
            <v>12080</v>
          </cell>
          <cell r="AJ117">
            <v>12080</v>
          </cell>
          <cell r="AK117">
            <v>22080</v>
          </cell>
          <cell r="AL117">
            <v>22000</v>
          </cell>
          <cell r="AM117">
            <v>58018</v>
          </cell>
          <cell r="AN117" t="str">
            <v>PERU - PART/G.FINANCIERA POOL DE FONDOS</v>
          </cell>
        </row>
        <row r="118">
          <cell r="A118">
            <v>16400</v>
          </cell>
          <cell r="B118" t="str">
            <v>NIVEL3</v>
          </cell>
          <cell r="C118" t="str">
            <v>BANCA PRIVADA ESPAÑA</v>
          </cell>
          <cell r="AD118">
            <v>10000</v>
          </cell>
          <cell r="AE118">
            <v>12001</v>
          </cell>
          <cell r="AF118">
            <v>12080</v>
          </cell>
          <cell r="AG118">
            <v>12080</v>
          </cell>
          <cell r="AH118">
            <v>12080</v>
          </cell>
          <cell r="AI118">
            <v>12080</v>
          </cell>
          <cell r="AJ118">
            <v>12080</v>
          </cell>
          <cell r="AK118">
            <v>22080</v>
          </cell>
          <cell r="AL118">
            <v>22000</v>
          </cell>
          <cell r="AM118">
            <v>58017</v>
          </cell>
          <cell r="AN118" t="str">
            <v>PERU - PART/G.FINANCIERA CARTERAS ALCO</v>
          </cell>
        </row>
        <row r="119">
          <cell r="A119">
            <v>16410</v>
          </cell>
          <cell r="B119" t="str">
            <v>NIVEL4</v>
          </cell>
          <cell r="C119" t="str">
            <v>B.S.N. BANIF</v>
          </cell>
          <cell r="AD119">
            <v>10000</v>
          </cell>
          <cell r="AE119">
            <v>12001</v>
          </cell>
          <cell r="AF119">
            <v>12080</v>
          </cell>
          <cell r="AG119">
            <v>12080</v>
          </cell>
          <cell r="AH119">
            <v>12080</v>
          </cell>
          <cell r="AI119">
            <v>12080</v>
          </cell>
          <cell r="AJ119">
            <v>12080</v>
          </cell>
          <cell r="AK119">
            <v>22080</v>
          </cell>
          <cell r="AL119">
            <v>22000</v>
          </cell>
          <cell r="AM119">
            <v>58016</v>
          </cell>
          <cell r="AN119" t="str">
            <v>PERU - BANCA PRIVADA INT.</v>
          </cell>
        </row>
        <row r="120">
          <cell r="A120">
            <v>16420</v>
          </cell>
          <cell r="B120" t="str">
            <v>NIVEL4</v>
          </cell>
          <cell r="C120" t="str">
            <v>RESTO BANCA PRIVADA ESPAÑA</v>
          </cell>
          <cell r="AD120">
            <v>10000</v>
          </cell>
          <cell r="AE120">
            <v>12001</v>
          </cell>
          <cell r="AF120">
            <v>12080</v>
          </cell>
          <cell r="AG120">
            <v>12080</v>
          </cell>
          <cell r="AH120">
            <v>12080</v>
          </cell>
          <cell r="AI120">
            <v>12080</v>
          </cell>
          <cell r="AJ120">
            <v>12080</v>
          </cell>
          <cell r="AK120">
            <v>22080</v>
          </cell>
          <cell r="AL120">
            <v>22000</v>
          </cell>
          <cell r="AM120">
            <v>58015</v>
          </cell>
          <cell r="AN120" t="str">
            <v>PERU - GESTION DE ACTIVOS SEGUROS</v>
          </cell>
        </row>
        <row r="121">
          <cell r="A121">
            <v>16500</v>
          </cell>
          <cell r="B121" t="str">
            <v>NIVEL4</v>
          </cell>
          <cell r="C121" t="str">
            <v>RESTO B.P.I.</v>
          </cell>
          <cell r="AD121">
            <v>10000</v>
          </cell>
          <cell r="AE121">
            <v>12001</v>
          </cell>
          <cell r="AF121">
            <v>12080</v>
          </cell>
          <cell r="AG121">
            <v>12080</v>
          </cell>
          <cell r="AH121">
            <v>12080</v>
          </cell>
          <cell r="AI121">
            <v>12080</v>
          </cell>
          <cell r="AJ121">
            <v>12080</v>
          </cell>
          <cell r="AK121">
            <v>22080</v>
          </cell>
          <cell r="AL121">
            <v>22000</v>
          </cell>
          <cell r="AM121">
            <v>58014</v>
          </cell>
          <cell r="AN121" t="str">
            <v>PERU - FONDOS DE PENSIONES</v>
          </cell>
        </row>
        <row r="122">
          <cell r="A122">
            <v>16700</v>
          </cell>
          <cell r="B122" t="str">
            <v>NIVEL3</v>
          </cell>
          <cell r="C122" t="str">
            <v>B.P.I. INTERNACIONAL</v>
          </cell>
          <cell r="AD122">
            <v>10000</v>
          </cell>
          <cell r="AE122">
            <v>12001</v>
          </cell>
          <cell r="AF122">
            <v>12080</v>
          </cell>
          <cell r="AG122">
            <v>12080</v>
          </cell>
          <cell r="AH122">
            <v>12080</v>
          </cell>
          <cell r="AI122">
            <v>12080</v>
          </cell>
          <cell r="AJ122">
            <v>12080</v>
          </cell>
          <cell r="AK122">
            <v>22080</v>
          </cell>
          <cell r="AL122">
            <v>22000</v>
          </cell>
          <cell r="AM122">
            <v>58013</v>
          </cell>
          <cell r="AN122" t="str">
            <v>PERU - FONDOS DE INVERSION</v>
          </cell>
        </row>
        <row r="123">
          <cell r="A123">
            <v>16900</v>
          </cell>
          <cell r="B123" t="str">
            <v>NIVEL4</v>
          </cell>
          <cell r="C123" t="str">
            <v>RESTO GESTION ACTIVOS AMERICA</v>
          </cell>
          <cell r="AD123">
            <v>10000</v>
          </cell>
          <cell r="AE123">
            <v>12001</v>
          </cell>
          <cell r="AF123">
            <v>12080</v>
          </cell>
          <cell r="AG123">
            <v>12080</v>
          </cell>
          <cell r="AH123">
            <v>12080</v>
          </cell>
          <cell r="AI123">
            <v>12080</v>
          </cell>
          <cell r="AJ123">
            <v>12080</v>
          </cell>
          <cell r="AK123">
            <v>22080</v>
          </cell>
          <cell r="AL123">
            <v>22000</v>
          </cell>
          <cell r="AM123">
            <v>58012</v>
          </cell>
          <cell r="AN123" t="str">
            <v>PERU - TESORERIA CART. DIR.</v>
          </cell>
        </row>
        <row r="124">
          <cell r="A124">
            <v>17000</v>
          </cell>
          <cell r="B124" t="str">
            <v>NIVEL1</v>
          </cell>
          <cell r="C124" t="str">
            <v>PARTICIPACIONES / GESTION FINANCIERA</v>
          </cell>
          <cell r="AD124">
            <v>10000</v>
          </cell>
          <cell r="AE124">
            <v>12001</v>
          </cell>
          <cell r="AF124">
            <v>12080</v>
          </cell>
          <cell r="AG124">
            <v>12080</v>
          </cell>
          <cell r="AH124">
            <v>12080</v>
          </cell>
          <cell r="AI124">
            <v>12080</v>
          </cell>
          <cell r="AJ124">
            <v>12080</v>
          </cell>
          <cell r="AK124">
            <v>22080</v>
          </cell>
          <cell r="AL124">
            <v>22000</v>
          </cell>
          <cell r="AM124">
            <v>58011</v>
          </cell>
          <cell r="AN124" t="str">
            <v>PERU - TESORERIA TRADING</v>
          </cell>
        </row>
        <row r="125">
          <cell r="A125">
            <v>17010</v>
          </cell>
          <cell r="B125" t="str">
            <v>NIVEL3</v>
          </cell>
          <cell r="C125" t="str">
            <v>ALCO MATRIZ</v>
          </cell>
          <cell r="AD125">
            <v>10000</v>
          </cell>
          <cell r="AE125">
            <v>12001</v>
          </cell>
          <cell r="AF125">
            <v>12080</v>
          </cell>
          <cell r="AG125">
            <v>12080</v>
          </cell>
          <cell r="AH125">
            <v>12080</v>
          </cell>
          <cell r="AI125">
            <v>12080</v>
          </cell>
          <cell r="AJ125">
            <v>12080</v>
          </cell>
          <cell r="AK125">
            <v>22080</v>
          </cell>
          <cell r="AL125">
            <v>22000</v>
          </cell>
          <cell r="AM125">
            <v>58010</v>
          </cell>
          <cell r="AN125" t="str">
            <v>PERU - TESORERIA CLIENTES</v>
          </cell>
        </row>
        <row r="126">
          <cell r="A126">
            <v>17020</v>
          </cell>
          <cell r="B126" t="str">
            <v>NIVEL2</v>
          </cell>
          <cell r="C126" t="str">
            <v>CARTERA CENTRAL</v>
          </cell>
          <cell r="AD126">
            <v>10000</v>
          </cell>
          <cell r="AE126">
            <v>12001</v>
          </cell>
          <cell r="AF126">
            <v>12080</v>
          </cell>
          <cell r="AG126">
            <v>12080</v>
          </cell>
          <cell r="AH126">
            <v>12080</v>
          </cell>
          <cell r="AI126">
            <v>12080</v>
          </cell>
          <cell r="AJ126">
            <v>12080</v>
          </cell>
          <cell r="AK126">
            <v>22080</v>
          </cell>
          <cell r="AL126">
            <v>22000</v>
          </cell>
          <cell r="AM126">
            <v>58009</v>
          </cell>
          <cell r="AN126" t="str">
            <v>PERU - BCA. INVERSION EMPRESAS</v>
          </cell>
        </row>
        <row r="127">
          <cell r="A127">
            <v>17030</v>
          </cell>
          <cell r="B127" t="str">
            <v>NIVEL4</v>
          </cell>
          <cell r="C127" t="str">
            <v>GESTION INVERSIONES - TRADING</v>
          </cell>
          <cell r="AD127">
            <v>10000</v>
          </cell>
          <cell r="AE127">
            <v>12001</v>
          </cell>
          <cell r="AF127">
            <v>12080</v>
          </cell>
          <cell r="AG127">
            <v>12080</v>
          </cell>
          <cell r="AH127">
            <v>12080</v>
          </cell>
          <cell r="AI127">
            <v>12080</v>
          </cell>
          <cell r="AJ127">
            <v>12080</v>
          </cell>
          <cell r="AK127">
            <v>22080</v>
          </cell>
          <cell r="AL127">
            <v>22000</v>
          </cell>
          <cell r="AM127">
            <v>58008</v>
          </cell>
          <cell r="AN127" t="str">
            <v>PERU - BCA. INVERSION PYMES</v>
          </cell>
        </row>
        <row r="128">
          <cell r="A128">
            <v>17040</v>
          </cell>
          <cell r="B128" t="str">
            <v>NIVEL2</v>
          </cell>
          <cell r="C128" t="str">
            <v>GESTION FINANCIERA</v>
          </cell>
          <cell r="AD128">
            <v>10000</v>
          </cell>
          <cell r="AE128">
            <v>12001</v>
          </cell>
          <cell r="AF128">
            <v>12080</v>
          </cell>
          <cell r="AG128">
            <v>12080</v>
          </cell>
          <cell r="AH128">
            <v>12080</v>
          </cell>
          <cell r="AI128">
            <v>12080</v>
          </cell>
          <cell r="AJ128">
            <v>12080</v>
          </cell>
          <cell r="AK128">
            <v>22080</v>
          </cell>
          <cell r="AL128">
            <v>22000</v>
          </cell>
          <cell r="AM128">
            <v>58007</v>
          </cell>
          <cell r="AN128" t="str">
            <v>PERU - BCA. INVERSION INDIVIDUOS</v>
          </cell>
        </row>
        <row r="129">
          <cell r="A129">
            <v>17041</v>
          </cell>
          <cell r="B129" t="str">
            <v>NIVEL3</v>
          </cell>
          <cell r="C129" t="str">
            <v>POSICION DE CAMBIO</v>
          </cell>
          <cell r="AD129">
            <v>10000</v>
          </cell>
          <cell r="AE129">
            <v>12001</v>
          </cell>
          <cell r="AF129">
            <v>12080</v>
          </cell>
          <cell r="AG129">
            <v>12080</v>
          </cell>
          <cell r="AH129">
            <v>12080</v>
          </cell>
          <cell r="AI129">
            <v>12080</v>
          </cell>
          <cell r="AJ129">
            <v>12080</v>
          </cell>
          <cell r="AK129">
            <v>22080</v>
          </cell>
          <cell r="AL129">
            <v>22000</v>
          </cell>
          <cell r="AM129">
            <v>58006</v>
          </cell>
          <cell r="AN129" t="str">
            <v>PERU - BANCA CORPORATIVA</v>
          </cell>
        </row>
        <row r="130">
          <cell r="A130">
            <v>17042</v>
          </cell>
          <cell r="B130" t="str">
            <v>NIVEL3</v>
          </cell>
          <cell r="C130" t="str">
            <v>EMISIONES / TITULIZACIONES</v>
          </cell>
          <cell r="AD130">
            <v>10000</v>
          </cell>
          <cell r="AE130">
            <v>12001</v>
          </cell>
          <cell r="AF130">
            <v>12080</v>
          </cell>
          <cell r="AG130">
            <v>12080</v>
          </cell>
          <cell r="AH130">
            <v>12080</v>
          </cell>
          <cell r="AI130">
            <v>12080</v>
          </cell>
          <cell r="AJ130">
            <v>12080</v>
          </cell>
          <cell r="AK130">
            <v>22080</v>
          </cell>
          <cell r="AL130">
            <v>22000</v>
          </cell>
          <cell r="AM130">
            <v>58005</v>
          </cell>
          <cell r="AN130" t="str">
            <v>PERU - B. COMERCIAL EMPRESAS</v>
          </cell>
        </row>
        <row r="131">
          <cell r="A131">
            <v>17050</v>
          </cell>
          <cell r="B131" t="str">
            <v>NIVEL4</v>
          </cell>
          <cell r="C131" t="str">
            <v>GESTION INVERSIONES - RESTO</v>
          </cell>
          <cell r="AD131">
            <v>10000</v>
          </cell>
          <cell r="AE131">
            <v>12001</v>
          </cell>
          <cell r="AF131">
            <v>12080</v>
          </cell>
          <cell r="AG131">
            <v>12080</v>
          </cell>
          <cell r="AH131">
            <v>12080</v>
          </cell>
          <cell r="AI131">
            <v>12080</v>
          </cell>
          <cell r="AJ131">
            <v>12080</v>
          </cell>
          <cell r="AK131">
            <v>22080</v>
          </cell>
          <cell r="AL131">
            <v>22000</v>
          </cell>
          <cell r="AM131">
            <v>58004</v>
          </cell>
          <cell r="AN131" t="str">
            <v>PERU - B. COMERCIAL PYMES</v>
          </cell>
        </row>
        <row r="132">
          <cell r="A132">
            <v>17060</v>
          </cell>
          <cell r="B132" t="str">
            <v>NIVEL2</v>
          </cell>
          <cell r="C132" t="str">
            <v>PROYECTOS EN LIQUIDACION/CREACION</v>
          </cell>
          <cell r="AD132">
            <v>10000</v>
          </cell>
          <cell r="AE132">
            <v>12001</v>
          </cell>
          <cell r="AF132">
            <v>12080</v>
          </cell>
          <cell r="AG132">
            <v>12080</v>
          </cell>
          <cell r="AH132">
            <v>12080</v>
          </cell>
          <cell r="AI132">
            <v>12080</v>
          </cell>
          <cell r="AJ132">
            <v>12080</v>
          </cell>
          <cell r="AK132">
            <v>22080</v>
          </cell>
          <cell r="AL132">
            <v>22000</v>
          </cell>
          <cell r="AM132">
            <v>58003</v>
          </cell>
          <cell r="AN132" t="str">
            <v>PERU - B. COMERCIAL INDIVIDUOS</v>
          </cell>
        </row>
        <row r="133">
          <cell r="A133">
            <v>17090</v>
          </cell>
          <cell r="B133" t="str">
            <v>NIVEL2</v>
          </cell>
          <cell r="C133" t="str">
            <v>HOLDING</v>
          </cell>
          <cell r="AD133">
            <v>10000</v>
          </cell>
          <cell r="AE133">
            <v>12001</v>
          </cell>
          <cell r="AF133">
            <v>12080</v>
          </cell>
          <cell r="AG133">
            <v>12080</v>
          </cell>
          <cell r="AH133">
            <v>12080</v>
          </cell>
          <cell r="AI133">
            <v>12080</v>
          </cell>
          <cell r="AJ133">
            <v>12080</v>
          </cell>
          <cell r="AK133">
            <v>22080</v>
          </cell>
          <cell r="AL133">
            <v>22000</v>
          </cell>
          <cell r="AM133">
            <v>58002</v>
          </cell>
          <cell r="AN133" t="str">
            <v>PERU - INSTITUCIONAL PRIVADO</v>
          </cell>
        </row>
        <row r="134">
          <cell r="A134">
            <v>17091</v>
          </cell>
          <cell r="B134" t="str">
            <v>NIVEL3</v>
          </cell>
          <cell r="C134" t="str">
            <v>ACTIVIDADES CORPORATIVAS IBEROAMERICA</v>
          </cell>
          <cell r="AD134">
            <v>10000</v>
          </cell>
          <cell r="AE134">
            <v>12001</v>
          </cell>
          <cell r="AF134">
            <v>12080</v>
          </cell>
          <cell r="AG134">
            <v>12080</v>
          </cell>
          <cell r="AH134">
            <v>12080</v>
          </cell>
          <cell r="AI134">
            <v>12080</v>
          </cell>
          <cell r="AJ134">
            <v>12080</v>
          </cell>
          <cell r="AK134">
            <v>22080</v>
          </cell>
          <cell r="AL134">
            <v>22000</v>
          </cell>
          <cell r="AM134">
            <v>58001</v>
          </cell>
          <cell r="AN134" t="str">
            <v>PERU - INSTITUCIONAL PUBLICO</v>
          </cell>
        </row>
        <row r="135">
          <cell r="A135">
            <v>17100</v>
          </cell>
          <cell r="B135" t="str">
            <v>NIVEL3</v>
          </cell>
          <cell r="C135" t="str">
            <v>AJUSTES DE CONSOLIDACION</v>
          </cell>
          <cell r="AD135">
            <v>10000</v>
          </cell>
          <cell r="AE135">
            <v>12001</v>
          </cell>
          <cell r="AF135">
            <v>12080</v>
          </cell>
          <cell r="AG135">
            <v>12080</v>
          </cell>
          <cell r="AH135">
            <v>12080</v>
          </cell>
          <cell r="AI135">
            <v>12080</v>
          </cell>
          <cell r="AJ135">
            <v>12080</v>
          </cell>
          <cell r="AK135">
            <v>22080</v>
          </cell>
          <cell r="AL135">
            <v>22000</v>
          </cell>
          <cell r="AM135">
            <v>12449</v>
          </cell>
          <cell r="AN135" t="str">
            <v>AJUSTES GRUPO OHCH - PERU</v>
          </cell>
        </row>
        <row r="136">
          <cell r="A136">
            <v>17200</v>
          </cell>
          <cell r="B136" t="str">
            <v>NIVEL3</v>
          </cell>
          <cell r="C136" t="str">
            <v>PROYECTO PARTENON</v>
          </cell>
          <cell r="AD136">
            <v>10000</v>
          </cell>
          <cell r="AE136">
            <v>12001</v>
          </cell>
          <cell r="AF136">
            <v>12080</v>
          </cell>
          <cell r="AG136">
            <v>12080</v>
          </cell>
          <cell r="AH136">
            <v>12080</v>
          </cell>
          <cell r="AI136">
            <v>12080</v>
          </cell>
          <cell r="AJ136">
            <v>12080</v>
          </cell>
          <cell r="AK136">
            <v>22080</v>
          </cell>
          <cell r="AL136">
            <v>22000</v>
          </cell>
          <cell r="AM136">
            <v>12448</v>
          </cell>
          <cell r="AN136" t="str">
            <v>AJUSTES - OHCH PERU (NO USAR) 80003</v>
          </cell>
        </row>
        <row r="137">
          <cell r="A137">
            <v>17300</v>
          </cell>
          <cell r="B137" t="str">
            <v>NIVEL3</v>
          </cell>
          <cell r="C137" t="str">
            <v>IMPUESTOS FUERA DE CALCULO AUTOMATICO</v>
          </cell>
          <cell r="AD137">
            <v>10000</v>
          </cell>
          <cell r="AE137">
            <v>12001</v>
          </cell>
          <cell r="AF137">
            <v>12080</v>
          </cell>
          <cell r="AG137">
            <v>12080</v>
          </cell>
          <cell r="AH137">
            <v>12080</v>
          </cell>
          <cell r="AI137">
            <v>12080</v>
          </cell>
          <cell r="AJ137">
            <v>12080</v>
          </cell>
          <cell r="AK137">
            <v>22080</v>
          </cell>
          <cell r="AL137">
            <v>22000</v>
          </cell>
          <cell r="AM137">
            <v>12089</v>
          </cell>
          <cell r="AN137" t="str">
            <v>AJUSTES - COMERCIAL PERU</v>
          </cell>
        </row>
        <row r="138">
          <cell r="A138">
            <v>17500</v>
          </cell>
          <cell r="B138" t="str">
            <v>NIVEL3</v>
          </cell>
          <cell r="C138" t="str">
            <v>ENTIDADES EN ESPAÑA</v>
          </cell>
          <cell r="AD138">
            <v>10000</v>
          </cell>
          <cell r="AE138">
            <v>12001</v>
          </cell>
          <cell r="AF138">
            <v>12080</v>
          </cell>
          <cell r="AG138">
            <v>12080</v>
          </cell>
          <cell r="AH138">
            <v>12080</v>
          </cell>
          <cell r="AI138">
            <v>12080</v>
          </cell>
          <cell r="AJ138">
            <v>12080</v>
          </cell>
          <cell r="AK138">
            <v>22080</v>
          </cell>
          <cell r="AL138">
            <v>22000</v>
          </cell>
          <cell r="AM138">
            <v>12088</v>
          </cell>
          <cell r="AN138" t="str">
            <v>MOROSOS PANAMERICAN</v>
          </cell>
        </row>
        <row r="139">
          <cell r="A139">
            <v>17600</v>
          </cell>
          <cell r="B139" t="str">
            <v>NIVEL3</v>
          </cell>
          <cell r="C139" t="str">
            <v>RESTO SOCIEDADES EN EL EXTRANJERO</v>
          </cell>
          <cell r="AD139">
            <v>10000</v>
          </cell>
          <cell r="AE139">
            <v>12001</v>
          </cell>
          <cell r="AF139">
            <v>12080</v>
          </cell>
          <cell r="AG139">
            <v>12080</v>
          </cell>
          <cell r="AH139">
            <v>12080</v>
          </cell>
          <cell r="AI139">
            <v>12080</v>
          </cell>
          <cell r="AJ139">
            <v>12080</v>
          </cell>
          <cell r="AK139">
            <v>22080</v>
          </cell>
          <cell r="AL139">
            <v>22000</v>
          </cell>
          <cell r="AM139">
            <v>12087</v>
          </cell>
          <cell r="AN139" t="str">
            <v>MOROSOS - PERU (SIN PANAMERICAN BANK)</v>
          </cell>
        </row>
        <row r="140">
          <cell r="A140">
            <v>17620</v>
          </cell>
          <cell r="B140" t="str">
            <v>NIVEL4</v>
          </cell>
          <cell r="C140" t="str">
            <v>EMISIONES</v>
          </cell>
          <cell r="AD140">
            <v>10000</v>
          </cell>
          <cell r="AE140">
            <v>12001</v>
          </cell>
          <cell r="AF140">
            <v>12110</v>
          </cell>
          <cell r="AG140">
            <v>12110</v>
          </cell>
          <cell r="AH140">
            <v>12110</v>
          </cell>
          <cell r="AI140">
            <v>12110</v>
          </cell>
          <cell r="AJ140">
            <v>12110</v>
          </cell>
          <cell r="AK140">
            <v>22110</v>
          </cell>
          <cell r="AL140">
            <v>22000</v>
          </cell>
          <cell r="AM140">
            <v>51119</v>
          </cell>
          <cell r="AN140" t="str">
            <v>VENEZUELA - PART/G.FINANCIERA RESTO</v>
          </cell>
        </row>
        <row r="141">
          <cell r="A141">
            <v>17630</v>
          </cell>
          <cell r="B141" t="str">
            <v>NIVEL4</v>
          </cell>
          <cell r="C141" t="str">
            <v>TITULIZACIONES</v>
          </cell>
          <cell r="AD141">
            <v>10000</v>
          </cell>
          <cell r="AE141">
            <v>12001</v>
          </cell>
          <cell r="AF141">
            <v>12110</v>
          </cell>
          <cell r="AG141">
            <v>12110</v>
          </cell>
          <cell r="AH141">
            <v>12110</v>
          </cell>
          <cell r="AI141">
            <v>12110</v>
          </cell>
          <cell r="AJ141">
            <v>12110</v>
          </cell>
          <cell r="AK141">
            <v>22110</v>
          </cell>
          <cell r="AL141">
            <v>22000</v>
          </cell>
          <cell r="AM141">
            <v>51118</v>
          </cell>
          <cell r="AN141" t="str">
            <v>VENEZUELA - PART/G.FINANCIERA POOL DE FONDOS</v>
          </cell>
        </row>
        <row r="142">
          <cell r="A142">
            <v>17650</v>
          </cell>
          <cell r="B142" t="str">
            <v>NIVEL4</v>
          </cell>
          <cell r="C142" t="str">
            <v>TESORERIA CORPORATIVA</v>
          </cell>
          <cell r="AD142">
            <v>10000</v>
          </cell>
          <cell r="AE142">
            <v>12001</v>
          </cell>
          <cell r="AF142">
            <v>12110</v>
          </cell>
          <cell r="AG142">
            <v>12110</v>
          </cell>
          <cell r="AH142">
            <v>12110</v>
          </cell>
          <cell r="AI142">
            <v>12110</v>
          </cell>
          <cell r="AJ142">
            <v>12110</v>
          </cell>
          <cell r="AK142">
            <v>22110</v>
          </cell>
          <cell r="AL142">
            <v>22000</v>
          </cell>
          <cell r="AM142">
            <v>51117</v>
          </cell>
          <cell r="AN142" t="str">
            <v>VENEZUELA - PART/G.FINANCIERA CARTERAS ALCO</v>
          </cell>
        </row>
        <row r="143">
          <cell r="A143">
            <v>17810</v>
          </cell>
          <cell r="B143" t="str">
            <v>NIVEL3</v>
          </cell>
          <cell r="C143" t="str">
            <v>GRUPO INDUSTRIAL</v>
          </cell>
          <cell r="AD143">
            <v>10000</v>
          </cell>
          <cell r="AE143">
            <v>12001</v>
          </cell>
          <cell r="AF143">
            <v>12110</v>
          </cell>
          <cell r="AG143">
            <v>12110</v>
          </cell>
          <cell r="AH143">
            <v>12110</v>
          </cell>
          <cell r="AI143">
            <v>12110</v>
          </cell>
          <cell r="AJ143">
            <v>12110</v>
          </cell>
          <cell r="AK143">
            <v>22110</v>
          </cell>
          <cell r="AL143">
            <v>22000</v>
          </cell>
          <cell r="AM143">
            <v>51116</v>
          </cell>
          <cell r="AN143" t="str">
            <v>VENEZUELA - BANCA PRIVADA INT.</v>
          </cell>
        </row>
        <row r="144">
          <cell r="A144">
            <v>17820</v>
          </cell>
          <cell r="B144" t="str">
            <v>NIVEL3</v>
          </cell>
          <cell r="C144" t="str">
            <v>ALIANZAS</v>
          </cell>
          <cell r="AD144">
            <v>10000</v>
          </cell>
          <cell r="AE144">
            <v>12001</v>
          </cell>
          <cell r="AF144">
            <v>12110</v>
          </cell>
          <cell r="AG144">
            <v>12110</v>
          </cell>
          <cell r="AH144">
            <v>12110</v>
          </cell>
          <cell r="AI144">
            <v>12110</v>
          </cell>
          <cell r="AJ144">
            <v>12110</v>
          </cell>
          <cell r="AK144">
            <v>22110</v>
          </cell>
          <cell r="AL144">
            <v>22000</v>
          </cell>
          <cell r="AM144">
            <v>51115</v>
          </cell>
          <cell r="AN144" t="str">
            <v>VENEZUELA - GESTION DE ACTIVOS SEGUROS</v>
          </cell>
        </row>
        <row r="145">
          <cell r="A145">
            <v>17830</v>
          </cell>
          <cell r="B145" t="str">
            <v>NIVEL3</v>
          </cell>
          <cell r="C145" t="str">
            <v>GESTION DE INVERSIONES</v>
          </cell>
          <cell r="AD145">
            <v>10000</v>
          </cell>
          <cell r="AE145">
            <v>12001</v>
          </cell>
          <cell r="AF145">
            <v>12110</v>
          </cell>
          <cell r="AG145">
            <v>12110</v>
          </cell>
          <cell r="AH145">
            <v>12110</v>
          </cell>
          <cell r="AI145">
            <v>12110</v>
          </cell>
          <cell r="AJ145">
            <v>12110</v>
          </cell>
          <cell r="AK145">
            <v>22110</v>
          </cell>
          <cell r="AL145">
            <v>22000</v>
          </cell>
          <cell r="AM145">
            <v>51114</v>
          </cell>
          <cell r="AN145" t="str">
            <v>VENEZUELA - FONDOS DE PENSIONES</v>
          </cell>
        </row>
        <row r="146">
          <cell r="A146">
            <v>18000</v>
          </cell>
          <cell r="B146" t="str">
            <v>NIVEL1</v>
          </cell>
          <cell r="C146" t="str">
            <v>ELIMINACION INTERGRUPO</v>
          </cell>
          <cell r="AD146">
            <v>10000</v>
          </cell>
          <cell r="AE146">
            <v>12001</v>
          </cell>
          <cell r="AF146">
            <v>12110</v>
          </cell>
          <cell r="AG146">
            <v>12110</v>
          </cell>
          <cell r="AH146">
            <v>12110</v>
          </cell>
          <cell r="AI146">
            <v>12110</v>
          </cell>
          <cell r="AJ146">
            <v>12110</v>
          </cell>
          <cell r="AK146">
            <v>22110</v>
          </cell>
          <cell r="AL146">
            <v>22000</v>
          </cell>
          <cell r="AM146">
            <v>51113</v>
          </cell>
          <cell r="AN146" t="str">
            <v>VENEZUELA - FONDOS DE INVERSION</v>
          </cell>
        </row>
        <row r="147">
          <cell r="A147">
            <v>21000</v>
          </cell>
          <cell r="B147" t="str">
            <v>NIVEL3</v>
          </cell>
          <cell r="C147" t="str">
            <v>PROYECTOS EN LIQUIDACION - PATAGON AMERICA</v>
          </cell>
          <cell r="AD147">
            <v>10000</v>
          </cell>
          <cell r="AE147">
            <v>12001</v>
          </cell>
          <cell r="AF147">
            <v>12110</v>
          </cell>
          <cell r="AG147">
            <v>12110</v>
          </cell>
          <cell r="AH147">
            <v>12110</v>
          </cell>
          <cell r="AI147">
            <v>12110</v>
          </cell>
          <cell r="AJ147">
            <v>12110</v>
          </cell>
          <cell r="AK147">
            <v>22110</v>
          </cell>
          <cell r="AL147">
            <v>22000</v>
          </cell>
          <cell r="AM147">
            <v>51112</v>
          </cell>
          <cell r="AN147" t="str">
            <v>VENEZUELA - TESORERIA CART. DIR.</v>
          </cell>
        </row>
        <row r="148">
          <cell r="A148">
            <v>21001</v>
          </cell>
          <cell r="B148" t="str">
            <v>NIVEL3</v>
          </cell>
          <cell r="C148" t="str">
            <v>PATAGON - ESPAÑA</v>
          </cell>
          <cell r="AD148">
            <v>10000</v>
          </cell>
          <cell r="AE148">
            <v>12001</v>
          </cell>
          <cell r="AF148">
            <v>12110</v>
          </cell>
          <cell r="AG148">
            <v>12110</v>
          </cell>
          <cell r="AH148">
            <v>12110</v>
          </cell>
          <cell r="AI148">
            <v>12110</v>
          </cell>
          <cell r="AJ148">
            <v>12110</v>
          </cell>
          <cell r="AK148">
            <v>22110</v>
          </cell>
          <cell r="AL148">
            <v>22000</v>
          </cell>
          <cell r="AM148">
            <v>51111</v>
          </cell>
          <cell r="AN148" t="str">
            <v>VENEZUELA - TESORERIA TRADING</v>
          </cell>
        </row>
        <row r="149">
          <cell r="A149">
            <v>21002</v>
          </cell>
          <cell r="B149" t="str">
            <v>NIVEL2</v>
          </cell>
          <cell r="C149" t="str">
            <v>DIREKT - ALEMANIA</v>
          </cell>
          <cell r="AD149">
            <v>10000</v>
          </cell>
          <cell r="AE149">
            <v>12001</v>
          </cell>
          <cell r="AF149">
            <v>12110</v>
          </cell>
          <cell r="AG149">
            <v>12110</v>
          </cell>
          <cell r="AH149">
            <v>12110</v>
          </cell>
          <cell r="AI149">
            <v>12110</v>
          </cell>
          <cell r="AJ149">
            <v>12110</v>
          </cell>
          <cell r="AK149">
            <v>22110</v>
          </cell>
          <cell r="AL149">
            <v>22000</v>
          </cell>
          <cell r="AM149">
            <v>51110</v>
          </cell>
          <cell r="AN149" t="str">
            <v>VENEZUELA - TESORERIA CLIENTES</v>
          </cell>
        </row>
        <row r="150">
          <cell r="A150">
            <v>21003</v>
          </cell>
          <cell r="B150" t="str">
            <v>NIVEL4</v>
          </cell>
          <cell r="C150" t="str">
            <v>PATAGON - AMERICA</v>
          </cell>
          <cell r="AD150">
            <v>10000</v>
          </cell>
          <cell r="AE150">
            <v>12001</v>
          </cell>
          <cell r="AF150">
            <v>12110</v>
          </cell>
          <cell r="AG150">
            <v>12110</v>
          </cell>
          <cell r="AH150">
            <v>12110</v>
          </cell>
          <cell r="AI150">
            <v>12110</v>
          </cell>
          <cell r="AJ150">
            <v>12110</v>
          </cell>
          <cell r="AK150">
            <v>22110</v>
          </cell>
          <cell r="AL150">
            <v>22000</v>
          </cell>
          <cell r="AM150">
            <v>51109</v>
          </cell>
          <cell r="AN150" t="str">
            <v>VENEZUELA - BCA. INVERSION EMPRESAS</v>
          </cell>
        </row>
        <row r="151">
          <cell r="A151">
            <v>21004</v>
          </cell>
          <cell r="B151" t="str">
            <v>NIVEL4</v>
          </cell>
          <cell r="C151" t="str">
            <v>PATAGON - U.S.A.</v>
          </cell>
          <cell r="AD151">
            <v>10000</v>
          </cell>
          <cell r="AE151">
            <v>12001</v>
          </cell>
          <cell r="AF151">
            <v>12110</v>
          </cell>
          <cell r="AG151">
            <v>12110</v>
          </cell>
          <cell r="AH151">
            <v>12110</v>
          </cell>
          <cell r="AI151">
            <v>12110</v>
          </cell>
          <cell r="AJ151">
            <v>12110</v>
          </cell>
          <cell r="AK151">
            <v>22110</v>
          </cell>
          <cell r="AL151">
            <v>22000</v>
          </cell>
          <cell r="AM151">
            <v>51108</v>
          </cell>
          <cell r="AN151" t="str">
            <v>VENEZUELA - BCA. INVERSION PYMES</v>
          </cell>
        </row>
        <row r="152">
          <cell r="A152">
            <v>21006</v>
          </cell>
          <cell r="B152" t="str">
            <v>NIVEL4</v>
          </cell>
          <cell r="C152" t="str">
            <v>PATAGON - SOPORTE OPERATIVO</v>
          </cell>
          <cell r="AD152">
            <v>10000</v>
          </cell>
          <cell r="AE152">
            <v>12001</v>
          </cell>
          <cell r="AF152">
            <v>12110</v>
          </cell>
          <cell r="AG152">
            <v>12110</v>
          </cell>
          <cell r="AH152">
            <v>12110</v>
          </cell>
          <cell r="AI152">
            <v>12110</v>
          </cell>
          <cell r="AJ152">
            <v>12110</v>
          </cell>
          <cell r="AK152">
            <v>22110</v>
          </cell>
          <cell r="AL152">
            <v>22000</v>
          </cell>
          <cell r="AM152">
            <v>51107</v>
          </cell>
          <cell r="AN152" t="str">
            <v>VENEZUELA - BCA. INVERSION INDIVIDUOS</v>
          </cell>
        </row>
        <row r="153">
          <cell r="A153">
            <v>22000</v>
          </cell>
          <cell r="B153" t="str">
            <v>NIVEL8</v>
          </cell>
          <cell r="C153" t="str">
            <v>LATINOAMERICA - PROFORMA</v>
          </cell>
          <cell r="AD153">
            <v>10000</v>
          </cell>
          <cell r="AE153">
            <v>12001</v>
          </cell>
          <cell r="AF153">
            <v>12110</v>
          </cell>
          <cell r="AG153">
            <v>12110</v>
          </cell>
          <cell r="AH153">
            <v>12110</v>
          </cell>
          <cell r="AI153">
            <v>12110</v>
          </cell>
          <cell r="AJ153">
            <v>12110</v>
          </cell>
          <cell r="AK153">
            <v>22110</v>
          </cell>
          <cell r="AL153">
            <v>22000</v>
          </cell>
          <cell r="AM153">
            <v>51106</v>
          </cell>
          <cell r="AN153" t="str">
            <v>VENEZUELA - BANCA CORPORATIVA</v>
          </cell>
        </row>
        <row r="154">
          <cell r="A154">
            <v>22010</v>
          </cell>
          <cell r="B154" t="str">
            <v>NIVEL7</v>
          </cell>
          <cell r="C154" t="str">
            <v>LATINOAMERICA PROFORMA - CHILE</v>
          </cell>
          <cell r="AD154">
            <v>10000</v>
          </cell>
          <cell r="AE154">
            <v>12001</v>
          </cell>
          <cell r="AF154">
            <v>12110</v>
          </cell>
          <cell r="AG154">
            <v>12110</v>
          </cell>
          <cell r="AH154">
            <v>12110</v>
          </cell>
          <cell r="AI154">
            <v>12110</v>
          </cell>
          <cell r="AJ154">
            <v>12110</v>
          </cell>
          <cell r="AK154">
            <v>22110</v>
          </cell>
          <cell r="AL154">
            <v>22000</v>
          </cell>
          <cell r="AM154">
            <v>51105</v>
          </cell>
          <cell r="AN154" t="str">
            <v>VENEZUELA - B. COMERCIAL EMPRESAS</v>
          </cell>
        </row>
        <row r="155">
          <cell r="A155">
            <v>22020</v>
          </cell>
          <cell r="B155" t="str">
            <v>NIVEL7</v>
          </cell>
          <cell r="C155" t="str">
            <v>LATINOAMERICA PROFORMA - URUGUAY</v>
          </cell>
          <cell r="AD155">
            <v>10000</v>
          </cell>
          <cell r="AE155">
            <v>12001</v>
          </cell>
          <cell r="AF155">
            <v>12110</v>
          </cell>
          <cell r="AG155">
            <v>12110</v>
          </cell>
          <cell r="AH155">
            <v>12110</v>
          </cell>
          <cell r="AI155">
            <v>12110</v>
          </cell>
          <cell r="AJ155">
            <v>12110</v>
          </cell>
          <cell r="AK155">
            <v>22110</v>
          </cell>
          <cell r="AL155">
            <v>22000</v>
          </cell>
          <cell r="AM155">
            <v>51104</v>
          </cell>
          <cell r="AN155" t="str">
            <v>VENEZUELA - B. COMERCIAL PYMES</v>
          </cell>
        </row>
        <row r="156">
          <cell r="A156">
            <v>22030</v>
          </cell>
          <cell r="B156" t="str">
            <v>NIVEL7</v>
          </cell>
          <cell r="C156" t="str">
            <v>LATINOAMERICA PROFORMA - PUERTO RICO</v>
          </cell>
          <cell r="AD156">
            <v>10000</v>
          </cell>
          <cell r="AE156">
            <v>12001</v>
          </cell>
          <cell r="AF156">
            <v>12110</v>
          </cell>
          <cell r="AG156">
            <v>12110</v>
          </cell>
          <cell r="AH156">
            <v>12110</v>
          </cell>
          <cell r="AI156">
            <v>12110</v>
          </cell>
          <cell r="AJ156">
            <v>12110</v>
          </cell>
          <cell r="AK156">
            <v>22110</v>
          </cell>
          <cell r="AL156">
            <v>22000</v>
          </cell>
          <cell r="AM156">
            <v>51103</v>
          </cell>
          <cell r="AN156" t="str">
            <v>VENEZUELA - B. COMERCIAL INDIVIDUOS</v>
          </cell>
        </row>
        <row r="157">
          <cell r="A157">
            <v>22080</v>
          </cell>
          <cell r="B157" t="str">
            <v>NIVEL7</v>
          </cell>
          <cell r="C157" t="str">
            <v>LATINOAMERICA PROFORMA - PERU</v>
          </cell>
          <cell r="AD157">
            <v>10000</v>
          </cell>
          <cell r="AE157">
            <v>12001</v>
          </cell>
          <cell r="AF157">
            <v>12110</v>
          </cell>
          <cell r="AG157">
            <v>12110</v>
          </cell>
          <cell r="AH157">
            <v>12110</v>
          </cell>
          <cell r="AI157">
            <v>12110</v>
          </cell>
          <cell r="AJ157">
            <v>12110</v>
          </cell>
          <cell r="AK157">
            <v>22110</v>
          </cell>
          <cell r="AL157">
            <v>22000</v>
          </cell>
          <cell r="AM157">
            <v>51102</v>
          </cell>
          <cell r="AN157" t="str">
            <v>VENEZUELA - INSTITUCIOINAL PRIVADO</v>
          </cell>
        </row>
        <row r="158">
          <cell r="A158">
            <v>22110</v>
          </cell>
          <cell r="B158" t="str">
            <v>NIVEL7</v>
          </cell>
          <cell r="C158" t="str">
            <v>LATINOAMERICA PROFORMA - VENEZUELA</v>
          </cell>
          <cell r="AD158">
            <v>10000</v>
          </cell>
          <cell r="AE158">
            <v>12001</v>
          </cell>
          <cell r="AF158">
            <v>12110</v>
          </cell>
          <cell r="AG158">
            <v>12110</v>
          </cell>
          <cell r="AH158">
            <v>12110</v>
          </cell>
          <cell r="AI158">
            <v>12110</v>
          </cell>
          <cell r="AJ158">
            <v>12110</v>
          </cell>
          <cell r="AK158">
            <v>22110</v>
          </cell>
          <cell r="AL158">
            <v>22000</v>
          </cell>
          <cell r="AM158">
            <v>51101</v>
          </cell>
          <cell r="AN158" t="str">
            <v>VENEZUELA - INSTITUCIOINAL PUBLICO</v>
          </cell>
        </row>
        <row r="159">
          <cell r="A159">
            <v>22130</v>
          </cell>
          <cell r="B159" t="str">
            <v>NIVEL7</v>
          </cell>
          <cell r="C159" t="str">
            <v>LATINOAMERICA PROFORMA - MEJICO</v>
          </cell>
          <cell r="AD159">
            <v>10000</v>
          </cell>
          <cell r="AE159">
            <v>12001</v>
          </cell>
          <cell r="AF159">
            <v>12110</v>
          </cell>
          <cell r="AG159">
            <v>12110</v>
          </cell>
          <cell r="AH159">
            <v>12110</v>
          </cell>
          <cell r="AI159">
            <v>12110</v>
          </cell>
          <cell r="AJ159">
            <v>12110</v>
          </cell>
          <cell r="AK159">
            <v>22110</v>
          </cell>
          <cell r="AL159">
            <v>22000</v>
          </cell>
          <cell r="AM159">
            <v>12119</v>
          </cell>
          <cell r="AN159" t="str">
            <v>AJUSTES - COMERCIAL VENEZUELA (VEB)</v>
          </cell>
        </row>
        <row r="160">
          <cell r="A160">
            <v>22140</v>
          </cell>
          <cell r="B160" t="str">
            <v>NIVEL7</v>
          </cell>
          <cell r="C160" t="str">
            <v>LATINOAMERICA PROFORMA - COLOMBIA</v>
          </cell>
          <cell r="AD160">
            <v>10000</v>
          </cell>
          <cell r="AE160">
            <v>12001</v>
          </cell>
          <cell r="AF160">
            <v>12110</v>
          </cell>
          <cell r="AG160">
            <v>12110</v>
          </cell>
          <cell r="AH160">
            <v>12110</v>
          </cell>
          <cell r="AI160">
            <v>12110</v>
          </cell>
          <cell r="AJ160">
            <v>12110</v>
          </cell>
          <cell r="AK160">
            <v>22110</v>
          </cell>
          <cell r="AL160">
            <v>22000</v>
          </cell>
          <cell r="AM160">
            <v>12118</v>
          </cell>
          <cell r="AN160" t="str">
            <v>MOROSOS BANCO VENEZUELA</v>
          </cell>
        </row>
        <row r="161">
          <cell r="A161">
            <v>22150</v>
          </cell>
          <cell r="B161" t="str">
            <v>NIVEL7</v>
          </cell>
          <cell r="C161" t="str">
            <v>LATINOAMERICA PROFORMA - ARGENTINA</v>
          </cell>
          <cell r="AD161">
            <v>10000</v>
          </cell>
          <cell r="AE161">
            <v>12001</v>
          </cell>
          <cell r="AF161">
            <v>12110</v>
          </cell>
          <cell r="AG161">
            <v>12110</v>
          </cell>
          <cell r="AH161">
            <v>12110</v>
          </cell>
          <cell r="AI161">
            <v>12110</v>
          </cell>
          <cell r="AJ161">
            <v>12110</v>
          </cell>
          <cell r="AK161">
            <v>22110</v>
          </cell>
          <cell r="AL161">
            <v>22000</v>
          </cell>
          <cell r="AM161">
            <v>12117</v>
          </cell>
          <cell r="AN161" t="str">
            <v>AJUSTES - COMERCIAL VENEZUELA CARACAS</v>
          </cell>
        </row>
        <row r="162">
          <cell r="A162">
            <v>22160</v>
          </cell>
          <cell r="B162" t="str">
            <v>NIVEL7</v>
          </cell>
          <cell r="C162" t="str">
            <v>LATINOAMERICA PROFORMA - BRASIL</v>
          </cell>
          <cell r="AD162">
            <v>10000</v>
          </cell>
          <cell r="AE162">
            <v>12001</v>
          </cell>
          <cell r="AF162">
            <v>12130</v>
          </cell>
          <cell r="AG162">
            <v>12130</v>
          </cell>
          <cell r="AH162">
            <v>12130</v>
          </cell>
          <cell r="AI162">
            <v>12130</v>
          </cell>
          <cell r="AJ162">
            <v>12130</v>
          </cell>
          <cell r="AK162">
            <v>22130</v>
          </cell>
          <cell r="AL162">
            <v>22000</v>
          </cell>
          <cell r="AM162">
            <v>51319</v>
          </cell>
          <cell r="AN162" t="str">
            <v>MEJICO - PART/G.FINANCIERA RESTO</v>
          </cell>
        </row>
        <row r="163">
          <cell r="A163">
            <v>22200</v>
          </cell>
          <cell r="B163" t="str">
            <v>NIVEL7</v>
          </cell>
          <cell r="C163" t="str">
            <v>LATINOAMERICA PROFORMA - RESTO</v>
          </cell>
          <cell r="AD163">
            <v>10000</v>
          </cell>
          <cell r="AE163">
            <v>12001</v>
          </cell>
          <cell r="AF163">
            <v>12130</v>
          </cell>
          <cell r="AG163">
            <v>12130</v>
          </cell>
          <cell r="AH163">
            <v>12130</v>
          </cell>
          <cell r="AI163">
            <v>12130</v>
          </cell>
          <cell r="AJ163">
            <v>12130</v>
          </cell>
          <cell r="AK163">
            <v>22130</v>
          </cell>
          <cell r="AL163">
            <v>22000</v>
          </cell>
          <cell r="AM163">
            <v>51318</v>
          </cell>
          <cell r="AN163" t="str">
            <v>MEJICO - PART/G.FINANCIERA POOL DE FONDOS</v>
          </cell>
        </row>
        <row r="164">
          <cell r="A164">
            <v>22350</v>
          </cell>
          <cell r="B164" t="str">
            <v>NIVEL7</v>
          </cell>
          <cell r="C164" t="str">
            <v>LATINOAMERICA PROFORMA - BOLIVIA</v>
          </cell>
          <cell r="AD164">
            <v>10000</v>
          </cell>
          <cell r="AE164">
            <v>12001</v>
          </cell>
          <cell r="AF164">
            <v>12130</v>
          </cell>
          <cell r="AG164">
            <v>12130</v>
          </cell>
          <cell r="AH164">
            <v>12130</v>
          </cell>
          <cell r="AI164">
            <v>12130</v>
          </cell>
          <cell r="AJ164">
            <v>12130</v>
          </cell>
          <cell r="AK164">
            <v>22130</v>
          </cell>
          <cell r="AL164">
            <v>22000</v>
          </cell>
          <cell r="AM164">
            <v>51317</v>
          </cell>
          <cell r="AN164" t="str">
            <v>MEJICO - PART/G.FINANCIERA CARTERAS ALCO</v>
          </cell>
        </row>
        <row r="165">
          <cell r="A165">
            <v>22360</v>
          </cell>
          <cell r="B165" t="str">
            <v>NIVEL7</v>
          </cell>
          <cell r="C165" t="str">
            <v>LATINOAMERICA PROFORMA - PANAMA</v>
          </cell>
          <cell r="AD165">
            <v>10000</v>
          </cell>
          <cell r="AE165">
            <v>12001</v>
          </cell>
          <cell r="AF165">
            <v>12130</v>
          </cell>
          <cell r="AG165">
            <v>12130</v>
          </cell>
          <cell r="AH165">
            <v>12130</v>
          </cell>
          <cell r="AI165">
            <v>12130</v>
          </cell>
          <cell r="AJ165">
            <v>12130</v>
          </cell>
          <cell r="AK165">
            <v>22130</v>
          </cell>
          <cell r="AL165">
            <v>22000</v>
          </cell>
          <cell r="AM165">
            <v>51316</v>
          </cell>
          <cell r="AN165" t="str">
            <v>MEJICO - BANCA PRIVADA INT.</v>
          </cell>
        </row>
        <row r="166">
          <cell r="A166">
            <v>22420</v>
          </cell>
          <cell r="B166" t="str">
            <v>NIVEL7</v>
          </cell>
          <cell r="C166" t="str">
            <v>LATINOAMERICA PROFORMA - PARAGUAY</v>
          </cell>
          <cell r="AD166">
            <v>10000</v>
          </cell>
          <cell r="AE166">
            <v>12001</v>
          </cell>
          <cell r="AF166">
            <v>12130</v>
          </cell>
          <cell r="AG166">
            <v>12130</v>
          </cell>
          <cell r="AH166">
            <v>12130</v>
          </cell>
          <cell r="AI166">
            <v>12130</v>
          </cell>
          <cell r="AJ166">
            <v>12130</v>
          </cell>
          <cell r="AK166">
            <v>22130</v>
          </cell>
          <cell r="AL166">
            <v>22000</v>
          </cell>
          <cell r="AM166">
            <v>51315</v>
          </cell>
          <cell r="AN166" t="str">
            <v>MEJICO - GESTION DE ACTIVOS SEGUROS</v>
          </cell>
        </row>
        <row r="167">
          <cell r="A167">
            <v>25000</v>
          </cell>
          <cell r="B167" t="str">
            <v>NIVEL3</v>
          </cell>
          <cell r="C167" t="str">
            <v>E - BUSINESS ESPAÑA</v>
          </cell>
          <cell r="AD167">
            <v>10000</v>
          </cell>
          <cell r="AE167">
            <v>12001</v>
          </cell>
          <cell r="AF167">
            <v>12130</v>
          </cell>
          <cell r="AG167">
            <v>12130</v>
          </cell>
          <cell r="AH167">
            <v>12130</v>
          </cell>
          <cell r="AI167">
            <v>12130</v>
          </cell>
          <cell r="AJ167">
            <v>12130</v>
          </cell>
          <cell r="AK167">
            <v>22130</v>
          </cell>
          <cell r="AL167">
            <v>22000</v>
          </cell>
          <cell r="AM167">
            <v>51314</v>
          </cell>
          <cell r="AN167" t="str">
            <v>MEJICO - FONDOS DE PENSIONES</v>
          </cell>
        </row>
        <row r="168">
          <cell r="A168">
            <v>26000</v>
          </cell>
          <cell r="B168" t="str">
            <v>NIVEL3</v>
          </cell>
          <cell r="C168" t="str">
            <v>E - BUSINESS U.S.A.</v>
          </cell>
          <cell r="AD168">
            <v>10000</v>
          </cell>
          <cell r="AE168">
            <v>12001</v>
          </cell>
          <cell r="AF168">
            <v>12130</v>
          </cell>
          <cell r="AG168">
            <v>12130</v>
          </cell>
          <cell r="AH168">
            <v>12130</v>
          </cell>
          <cell r="AI168">
            <v>12130</v>
          </cell>
          <cell r="AJ168">
            <v>12130</v>
          </cell>
          <cell r="AK168">
            <v>22130</v>
          </cell>
          <cell r="AL168">
            <v>22000</v>
          </cell>
          <cell r="AM168">
            <v>51313</v>
          </cell>
          <cell r="AN168" t="str">
            <v>MEJICO - FONDOS DE INVERSION</v>
          </cell>
        </row>
        <row r="169">
          <cell r="A169">
            <v>27000</v>
          </cell>
          <cell r="B169" t="str">
            <v>NIVEL3</v>
          </cell>
          <cell r="C169" t="str">
            <v>UNIVERSIA</v>
          </cell>
          <cell r="AD169">
            <v>10000</v>
          </cell>
          <cell r="AE169">
            <v>12001</v>
          </cell>
          <cell r="AF169">
            <v>12130</v>
          </cell>
          <cell r="AG169">
            <v>12130</v>
          </cell>
          <cell r="AH169">
            <v>12130</v>
          </cell>
          <cell r="AI169">
            <v>12130</v>
          </cell>
          <cell r="AJ169">
            <v>12130</v>
          </cell>
          <cell r="AK169">
            <v>22130</v>
          </cell>
          <cell r="AL169">
            <v>22000</v>
          </cell>
          <cell r="AM169">
            <v>51312</v>
          </cell>
          <cell r="AN169" t="str">
            <v>MEJICO - TESORERIA CART. DIR.</v>
          </cell>
        </row>
        <row r="170">
          <cell r="A170">
            <v>28000</v>
          </cell>
          <cell r="B170" t="str">
            <v>NIVEL3</v>
          </cell>
          <cell r="C170" t="str">
            <v>B2B</v>
          </cell>
          <cell r="AD170">
            <v>10000</v>
          </cell>
          <cell r="AE170">
            <v>12001</v>
          </cell>
          <cell r="AF170">
            <v>12130</v>
          </cell>
          <cell r="AG170">
            <v>12130</v>
          </cell>
          <cell r="AH170">
            <v>12130</v>
          </cell>
          <cell r="AI170">
            <v>12130</v>
          </cell>
          <cell r="AJ170">
            <v>12130</v>
          </cell>
          <cell r="AK170">
            <v>22130</v>
          </cell>
          <cell r="AL170">
            <v>22000</v>
          </cell>
          <cell r="AM170">
            <v>51311</v>
          </cell>
          <cell r="AN170" t="str">
            <v>MEJICO - TESORERIA TRADING</v>
          </cell>
        </row>
        <row r="171">
          <cell r="A171">
            <v>29000</v>
          </cell>
          <cell r="B171" t="str">
            <v>NIVEL4</v>
          </cell>
          <cell r="C171" t="str">
            <v>BPI - AMERICA</v>
          </cell>
          <cell r="AD171">
            <v>10000</v>
          </cell>
          <cell r="AE171">
            <v>12001</v>
          </cell>
          <cell r="AF171">
            <v>12130</v>
          </cell>
          <cell r="AG171">
            <v>12130</v>
          </cell>
          <cell r="AH171">
            <v>12130</v>
          </cell>
          <cell r="AI171">
            <v>12130</v>
          </cell>
          <cell r="AJ171">
            <v>12130</v>
          </cell>
          <cell r="AK171">
            <v>22130</v>
          </cell>
          <cell r="AL171">
            <v>22000</v>
          </cell>
          <cell r="AM171">
            <v>51310</v>
          </cell>
          <cell r="AN171" t="str">
            <v>MEJICO - TESORERIA CLIENTES</v>
          </cell>
        </row>
        <row r="172">
          <cell r="A172">
            <v>29010</v>
          </cell>
          <cell r="B172" t="str">
            <v>NIVEL5</v>
          </cell>
          <cell r="C172" t="str">
            <v>BPI - CHILE</v>
          </cell>
          <cell r="AD172">
            <v>10000</v>
          </cell>
          <cell r="AE172">
            <v>12001</v>
          </cell>
          <cell r="AF172">
            <v>12130</v>
          </cell>
          <cell r="AG172">
            <v>12130</v>
          </cell>
          <cell r="AH172">
            <v>12130</v>
          </cell>
          <cell r="AI172">
            <v>12130</v>
          </cell>
          <cell r="AJ172">
            <v>12130</v>
          </cell>
          <cell r="AK172">
            <v>22130</v>
          </cell>
          <cell r="AL172">
            <v>22000</v>
          </cell>
          <cell r="AM172">
            <v>51309</v>
          </cell>
          <cell r="AN172" t="str">
            <v>MEJICO - BCA. INVERSION EMPRESAS</v>
          </cell>
        </row>
        <row r="173">
          <cell r="A173">
            <v>29020</v>
          </cell>
          <cell r="B173" t="str">
            <v>NIVEL5</v>
          </cell>
          <cell r="C173" t="str">
            <v>BPI - URUGUAY</v>
          </cell>
          <cell r="AD173">
            <v>10000</v>
          </cell>
          <cell r="AE173">
            <v>12001</v>
          </cell>
          <cell r="AF173">
            <v>12130</v>
          </cell>
          <cell r="AG173">
            <v>12130</v>
          </cell>
          <cell r="AH173">
            <v>12130</v>
          </cell>
          <cell r="AI173">
            <v>12130</v>
          </cell>
          <cell r="AJ173">
            <v>12130</v>
          </cell>
          <cell r="AK173">
            <v>22130</v>
          </cell>
          <cell r="AL173">
            <v>22000</v>
          </cell>
          <cell r="AM173">
            <v>51308</v>
          </cell>
          <cell r="AN173" t="str">
            <v>MEJICO - BCA. INVERSION PYMES</v>
          </cell>
        </row>
        <row r="174">
          <cell r="A174">
            <v>29030</v>
          </cell>
          <cell r="B174" t="str">
            <v>NIVEL5</v>
          </cell>
          <cell r="C174" t="str">
            <v>BPI - PUERTO RICO</v>
          </cell>
          <cell r="AD174">
            <v>10000</v>
          </cell>
          <cell r="AE174">
            <v>12001</v>
          </cell>
          <cell r="AF174">
            <v>12130</v>
          </cell>
          <cell r="AG174">
            <v>12130</v>
          </cell>
          <cell r="AH174">
            <v>12130</v>
          </cell>
          <cell r="AI174">
            <v>12130</v>
          </cell>
          <cell r="AJ174">
            <v>12130</v>
          </cell>
          <cell r="AK174">
            <v>22130</v>
          </cell>
          <cell r="AL174">
            <v>22000</v>
          </cell>
          <cell r="AM174">
            <v>51307</v>
          </cell>
          <cell r="AN174" t="str">
            <v>MEJICO - BCA. INVERSION INDIVIDUOS</v>
          </cell>
        </row>
        <row r="175">
          <cell r="A175">
            <v>29080</v>
          </cell>
          <cell r="B175" t="str">
            <v>NIVEL5</v>
          </cell>
          <cell r="C175" t="str">
            <v>BPI - PERU</v>
          </cell>
          <cell r="AD175">
            <v>10000</v>
          </cell>
          <cell r="AE175">
            <v>12001</v>
          </cell>
          <cell r="AF175">
            <v>12130</v>
          </cell>
          <cell r="AG175">
            <v>12130</v>
          </cell>
          <cell r="AH175">
            <v>12130</v>
          </cell>
          <cell r="AI175">
            <v>12130</v>
          </cell>
          <cell r="AJ175">
            <v>12130</v>
          </cell>
          <cell r="AK175">
            <v>22130</v>
          </cell>
          <cell r="AL175">
            <v>22000</v>
          </cell>
          <cell r="AM175">
            <v>51306</v>
          </cell>
          <cell r="AN175" t="str">
            <v>MEJICO - BANCA CORPORATIVA</v>
          </cell>
        </row>
        <row r="176">
          <cell r="A176">
            <v>29110</v>
          </cell>
          <cell r="B176" t="str">
            <v>NIVEL5</v>
          </cell>
          <cell r="C176" t="str">
            <v>BPI - VENEZUELA</v>
          </cell>
          <cell r="AD176">
            <v>10000</v>
          </cell>
          <cell r="AE176">
            <v>12001</v>
          </cell>
          <cell r="AF176">
            <v>12130</v>
          </cell>
          <cell r="AG176">
            <v>12130</v>
          </cell>
          <cell r="AH176">
            <v>12130</v>
          </cell>
          <cell r="AI176">
            <v>12130</v>
          </cell>
          <cell r="AJ176">
            <v>12130</v>
          </cell>
          <cell r="AK176">
            <v>22130</v>
          </cell>
          <cell r="AL176">
            <v>22000</v>
          </cell>
          <cell r="AM176">
            <v>51305</v>
          </cell>
          <cell r="AN176" t="str">
            <v>MEJICO - B. COMERCIAL EMPRESAS</v>
          </cell>
        </row>
        <row r="177">
          <cell r="A177">
            <v>29130</v>
          </cell>
          <cell r="B177" t="str">
            <v>NIVEL5</v>
          </cell>
          <cell r="C177" t="str">
            <v>BPI - MEJICO</v>
          </cell>
          <cell r="AD177">
            <v>10000</v>
          </cell>
          <cell r="AE177">
            <v>12001</v>
          </cell>
          <cell r="AF177">
            <v>12130</v>
          </cell>
          <cell r="AG177">
            <v>12130</v>
          </cell>
          <cell r="AH177">
            <v>12130</v>
          </cell>
          <cell r="AI177">
            <v>12130</v>
          </cell>
          <cell r="AJ177">
            <v>12130</v>
          </cell>
          <cell r="AK177">
            <v>22130</v>
          </cell>
          <cell r="AL177">
            <v>22000</v>
          </cell>
          <cell r="AM177">
            <v>51304</v>
          </cell>
          <cell r="AN177" t="str">
            <v>MEJICO - B. COMERCIAL PYMES</v>
          </cell>
        </row>
        <row r="178">
          <cell r="A178">
            <v>29140</v>
          </cell>
          <cell r="B178" t="str">
            <v>NIVEL5</v>
          </cell>
          <cell r="C178" t="str">
            <v>BPI - COLOMBIA</v>
          </cell>
          <cell r="AD178">
            <v>10000</v>
          </cell>
          <cell r="AE178">
            <v>12001</v>
          </cell>
          <cell r="AF178">
            <v>12130</v>
          </cell>
          <cell r="AG178">
            <v>12130</v>
          </cell>
          <cell r="AH178">
            <v>12130</v>
          </cell>
          <cell r="AI178">
            <v>12130</v>
          </cell>
          <cell r="AJ178">
            <v>12130</v>
          </cell>
          <cell r="AK178">
            <v>22130</v>
          </cell>
          <cell r="AL178">
            <v>22000</v>
          </cell>
          <cell r="AM178">
            <v>51303</v>
          </cell>
          <cell r="AN178" t="str">
            <v>MEJICO - B. COMERCIAL INDIVIDUOS</v>
          </cell>
        </row>
        <row r="179">
          <cell r="A179">
            <v>29150</v>
          </cell>
          <cell r="B179" t="str">
            <v>NIVEL5</v>
          </cell>
          <cell r="C179" t="str">
            <v>BPI - ARGENTINA</v>
          </cell>
          <cell r="AD179">
            <v>10000</v>
          </cell>
          <cell r="AE179">
            <v>12001</v>
          </cell>
          <cell r="AF179">
            <v>12130</v>
          </cell>
          <cell r="AG179">
            <v>12130</v>
          </cell>
          <cell r="AH179">
            <v>12130</v>
          </cell>
          <cell r="AI179">
            <v>12130</v>
          </cell>
          <cell r="AJ179">
            <v>12130</v>
          </cell>
          <cell r="AK179">
            <v>22130</v>
          </cell>
          <cell r="AL179">
            <v>22000</v>
          </cell>
          <cell r="AM179">
            <v>51302</v>
          </cell>
          <cell r="AN179" t="str">
            <v>MEJICO - INSTITUCIONAL PRIVADO</v>
          </cell>
        </row>
        <row r="180">
          <cell r="A180">
            <v>29160</v>
          </cell>
          <cell r="B180" t="str">
            <v>NIVEL5</v>
          </cell>
          <cell r="C180" t="str">
            <v>BPI - BRASIL</v>
          </cell>
          <cell r="AD180">
            <v>10000</v>
          </cell>
          <cell r="AE180">
            <v>12001</v>
          </cell>
          <cell r="AF180">
            <v>12130</v>
          </cell>
          <cell r="AG180">
            <v>12130</v>
          </cell>
          <cell r="AH180">
            <v>12130</v>
          </cell>
          <cell r="AI180">
            <v>12130</v>
          </cell>
          <cell r="AJ180">
            <v>12130</v>
          </cell>
          <cell r="AK180">
            <v>22130</v>
          </cell>
          <cell r="AL180">
            <v>22000</v>
          </cell>
          <cell r="AM180">
            <v>51301</v>
          </cell>
          <cell r="AN180" t="str">
            <v>MEJICO - INSTITUCIONAL PUBLICO</v>
          </cell>
        </row>
        <row r="181">
          <cell r="A181">
            <v>29350</v>
          </cell>
          <cell r="B181" t="str">
            <v>NIVEL5</v>
          </cell>
          <cell r="C181" t="str">
            <v>BPI - BOLIVIA</v>
          </cell>
          <cell r="AD181">
            <v>10000</v>
          </cell>
          <cell r="AE181">
            <v>12001</v>
          </cell>
          <cell r="AF181">
            <v>12130</v>
          </cell>
          <cell r="AG181">
            <v>12130</v>
          </cell>
          <cell r="AH181">
            <v>12130</v>
          </cell>
          <cell r="AI181">
            <v>12130</v>
          </cell>
          <cell r="AJ181">
            <v>12130</v>
          </cell>
          <cell r="AK181">
            <v>22130</v>
          </cell>
          <cell r="AL181">
            <v>22000</v>
          </cell>
          <cell r="AM181">
            <v>16021</v>
          </cell>
          <cell r="AN181" t="str">
            <v>BORRAR</v>
          </cell>
        </row>
        <row r="182">
          <cell r="A182">
            <v>29360</v>
          </cell>
          <cell r="B182" t="str">
            <v>NIVEL5</v>
          </cell>
          <cell r="C182" t="str">
            <v>RESTO LATINOAMERICA (PAN)</v>
          </cell>
          <cell r="AD182">
            <v>10000</v>
          </cell>
          <cell r="AE182">
            <v>12001</v>
          </cell>
          <cell r="AF182">
            <v>12130</v>
          </cell>
          <cell r="AG182">
            <v>12130</v>
          </cell>
          <cell r="AH182">
            <v>12130</v>
          </cell>
          <cell r="AI182">
            <v>12130</v>
          </cell>
          <cell r="AJ182">
            <v>12130</v>
          </cell>
          <cell r="AK182">
            <v>22130</v>
          </cell>
          <cell r="AL182">
            <v>22000</v>
          </cell>
          <cell r="AM182">
            <v>12139</v>
          </cell>
          <cell r="AN182" t="str">
            <v>AJUSTES - COMERCIAL MEJICO SANTANDER</v>
          </cell>
        </row>
        <row r="183">
          <cell r="A183">
            <v>29420</v>
          </cell>
          <cell r="B183" t="str">
            <v>NIVEL5</v>
          </cell>
          <cell r="C183" t="str">
            <v>BPI - PARAGUAY</v>
          </cell>
          <cell r="AD183">
            <v>10000</v>
          </cell>
          <cell r="AE183">
            <v>12001</v>
          </cell>
          <cell r="AF183">
            <v>12130</v>
          </cell>
          <cell r="AG183">
            <v>12130</v>
          </cell>
          <cell r="AH183">
            <v>12130</v>
          </cell>
          <cell r="AI183">
            <v>12130</v>
          </cell>
          <cell r="AJ183">
            <v>12130</v>
          </cell>
          <cell r="AK183">
            <v>22130</v>
          </cell>
          <cell r="AL183">
            <v>22000</v>
          </cell>
          <cell r="AM183">
            <v>12138</v>
          </cell>
          <cell r="AN183" t="str">
            <v>REASIGNACIONES - AJUSTES MEJICO NBC</v>
          </cell>
        </row>
        <row r="184">
          <cell r="A184">
            <v>30000</v>
          </cell>
          <cell r="B184" t="str">
            <v>NIVEL8</v>
          </cell>
          <cell r="C184" t="str">
            <v>PORTUGAL - PROFORMA</v>
          </cell>
          <cell r="AD184">
            <v>10000</v>
          </cell>
          <cell r="AE184">
            <v>12001</v>
          </cell>
          <cell r="AF184">
            <v>12130</v>
          </cell>
          <cell r="AG184">
            <v>12130</v>
          </cell>
          <cell r="AH184">
            <v>12130</v>
          </cell>
          <cell r="AI184">
            <v>12130</v>
          </cell>
          <cell r="AJ184">
            <v>12130</v>
          </cell>
          <cell r="AK184">
            <v>22130</v>
          </cell>
          <cell r="AL184">
            <v>22000</v>
          </cell>
          <cell r="AM184">
            <v>12137</v>
          </cell>
          <cell r="AN184" t="str">
            <v>MOROSOS - MEJICO</v>
          </cell>
        </row>
        <row r="185">
          <cell r="A185">
            <v>80002</v>
          </cell>
          <cell r="B185" t="str">
            <v>NIVEL2</v>
          </cell>
          <cell r="C185" t="str">
            <v>CONTRAPARTIDA - ELIMINACIONES INTERGRUPO</v>
          </cell>
          <cell r="AD185">
            <v>10000</v>
          </cell>
          <cell r="AE185">
            <v>12001</v>
          </cell>
          <cell r="AF185">
            <v>12130</v>
          </cell>
          <cell r="AG185">
            <v>12130</v>
          </cell>
          <cell r="AH185">
            <v>12130</v>
          </cell>
          <cell r="AI185">
            <v>12130</v>
          </cell>
          <cell r="AJ185">
            <v>12130</v>
          </cell>
          <cell r="AK185">
            <v>22130</v>
          </cell>
          <cell r="AL185">
            <v>22000</v>
          </cell>
          <cell r="AM185">
            <v>12136</v>
          </cell>
          <cell r="AN185" t="str">
            <v>AJUSTES - COMERCIAL MEJICO SERFIN</v>
          </cell>
        </row>
        <row r="186">
          <cell r="A186">
            <v>89997</v>
          </cell>
          <cell r="B186" t="str">
            <v>NIVEL3</v>
          </cell>
          <cell r="C186" t="str">
            <v>SUC. SAN FRANCISCO</v>
          </cell>
          <cell r="AD186">
            <v>10000</v>
          </cell>
          <cell r="AE186">
            <v>12001</v>
          </cell>
          <cell r="AF186">
            <v>12130</v>
          </cell>
          <cell r="AG186">
            <v>12130</v>
          </cell>
          <cell r="AH186">
            <v>12130</v>
          </cell>
          <cell r="AI186">
            <v>12130</v>
          </cell>
          <cell r="AJ186">
            <v>12130</v>
          </cell>
          <cell r="AK186">
            <v>22130</v>
          </cell>
          <cell r="AL186">
            <v>22000</v>
          </cell>
          <cell r="AM186">
            <v>12132</v>
          </cell>
          <cell r="AN186" t="str">
            <v>BORRAR</v>
          </cell>
        </row>
        <row r="187">
          <cell r="AD187">
            <v>10000</v>
          </cell>
          <cell r="AE187">
            <v>12001</v>
          </cell>
          <cell r="AF187">
            <v>12140</v>
          </cell>
          <cell r="AG187">
            <v>12140</v>
          </cell>
          <cell r="AH187">
            <v>12140</v>
          </cell>
          <cell r="AI187">
            <v>12140</v>
          </cell>
          <cell r="AJ187">
            <v>12140</v>
          </cell>
          <cell r="AK187">
            <v>22140</v>
          </cell>
          <cell r="AL187">
            <v>22000</v>
          </cell>
          <cell r="AM187">
            <v>51419</v>
          </cell>
          <cell r="AN187" t="str">
            <v>COLOMBIA - PART/G.FINANCIERA RESTO</v>
          </cell>
        </row>
        <row r="188">
          <cell r="AD188">
            <v>10000</v>
          </cell>
          <cell r="AE188">
            <v>12001</v>
          </cell>
          <cell r="AF188">
            <v>12140</v>
          </cell>
          <cell r="AG188">
            <v>12140</v>
          </cell>
          <cell r="AH188">
            <v>12140</v>
          </cell>
          <cell r="AI188">
            <v>12140</v>
          </cell>
          <cell r="AJ188">
            <v>12140</v>
          </cell>
          <cell r="AK188">
            <v>22140</v>
          </cell>
          <cell r="AL188">
            <v>22000</v>
          </cell>
          <cell r="AM188">
            <v>51418</v>
          </cell>
          <cell r="AN188" t="str">
            <v>COLOMBIA - PART/G.FINANCIERA POOL DE FONDOS</v>
          </cell>
        </row>
        <row r="189">
          <cell r="AD189">
            <v>10000</v>
          </cell>
          <cell r="AE189">
            <v>12001</v>
          </cell>
          <cell r="AF189">
            <v>12140</v>
          </cell>
          <cell r="AG189">
            <v>12140</v>
          </cell>
          <cell r="AH189">
            <v>12140</v>
          </cell>
          <cell r="AI189">
            <v>12140</v>
          </cell>
          <cell r="AJ189">
            <v>12140</v>
          </cell>
          <cell r="AK189">
            <v>22140</v>
          </cell>
          <cell r="AL189">
            <v>22000</v>
          </cell>
          <cell r="AM189">
            <v>51417</v>
          </cell>
          <cell r="AN189" t="str">
            <v>COLOMBIA - PART/G.FINANCIERA CARTERAS ALCO</v>
          </cell>
        </row>
        <row r="190">
          <cell r="AD190">
            <v>10000</v>
          </cell>
          <cell r="AE190">
            <v>12001</v>
          </cell>
          <cell r="AF190">
            <v>12140</v>
          </cell>
          <cell r="AG190">
            <v>12140</v>
          </cell>
          <cell r="AH190">
            <v>12140</v>
          </cell>
          <cell r="AI190">
            <v>12140</v>
          </cell>
          <cell r="AJ190">
            <v>12140</v>
          </cell>
          <cell r="AK190">
            <v>22140</v>
          </cell>
          <cell r="AL190">
            <v>22000</v>
          </cell>
          <cell r="AM190">
            <v>51416</v>
          </cell>
          <cell r="AN190" t="str">
            <v>COLOMBIA - BANCA PRIVADA INT.</v>
          </cell>
        </row>
        <row r="191">
          <cell r="AD191">
            <v>10000</v>
          </cell>
          <cell r="AE191">
            <v>12001</v>
          </cell>
          <cell r="AF191">
            <v>12140</v>
          </cell>
          <cell r="AG191">
            <v>12140</v>
          </cell>
          <cell r="AH191">
            <v>12140</v>
          </cell>
          <cell r="AI191">
            <v>12140</v>
          </cell>
          <cell r="AJ191">
            <v>12140</v>
          </cell>
          <cell r="AK191">
            <v>22140</v>
          </cell>
          <cell r="AL191">
            <v>22000</v>
          </cell>
          <cell r="AM191">
            <v>51415</v>
          </cell>
          <cell r="AN191" t="str">
            <v>COLOMBIA - GESTION DE ACTIVOS SEGUROS</v>
          </cell>
        </row>
        <row r="192">
          <cell r="AD192">
            <v>10000</v>
          </cell>
          <cell r="AE192">
            <v>12001</v>
          </cell>
          <cell r="AF192">
            <v>12140</v>
          </cell>
          <cell r="AG192">
            <v>12140</v>
          </cell>
          <cell r="AH192">
            <v>12140</v>
          </cell>
          <cell r="AI192">
            <v>12140</v>
          </cell>
          <cell r="AJ192">
            <v>12140</v>
          </cell>
          <cell r="AK192">
            <v>22140</v>
          </cell>
          <cell r="AL192">
            <v>22000</v>
          </cell>
          <cell r="AM192">
            <v>51414</v>
          </cell>
          <cell r="AN192" t="str">
            <v>COLOMBIA - FONDOS DE PENSIONES</v>
          </cell>
        </row>
        <row r="193">
          <cell r="AD193">
            <v>10000</v>
          </cell>
          <cell r="AE193">
            <v>12001</v>
          </cell>
          <cell r="AF193">
            <v>12140</v>
          </cell>
          <cell r="AG193">
            <v>12140</v>
          </cell>
          <cell r="AH193">
            <v>12140</v>
          </cell>
          <cell r="AI193">
            <v>12140</v>
          </cell>
          <cell r="AJ193">
            <v>12140</v>
          </cell>
          <cell r="AK193">
            <v>22140</v>
          </cell>
          <cell r="AL193">
            <v>22000</v>
          </cell>
          <cell r="AM193">
            <v>51413</v>
          </cell>
          <cell r="AN193" t="str">
            <v>COLOMBIA - FONDOS DE INVERSION</v>
          </cell>
        </row>
        <row r="194">
          <cell r="AD194">
            <v>10000</v>
          </cell>
          <cell r="AE194">
            <v>12001</v>
          </cell>
          <cell r="AF194">
            <v>12140</v>
          </cell>
          <cell r="AG194">
            <v>12140</v>
          </cell>
          <cell r="AH194">
            <v>12140</v>
          </cell>
          <cell r="AI194">
            <v>12140</v>
          </cell>
          <cell r="AJ194">
            <v>12140</v>
          </cell>
          <cell r="AK194">
            <v>22140</v>
          </cell>
          <cell r="AL194">
            <v>22000</v>
          </cell>
          <cell r="AM194">
            <v>51412</v>
          </cell>
          <cell r="AN194" t="str">
            <v>COLOMBIA - TESORERIA CART. DIR.</v>
          </cell>
        </row>
        <row r="195">
          <cell r="AD195">
            <v>10000</v>
          </cell>
          <cell r="AE195">
            <v>12001</v>
          </cell>
          <cell r="AF195">
            <v>12140</v>
          </cell>
          <cell r="AG195">
            <v>12140</v>
          </cell>
          <cell r="AH195">
            <v>12140</v>
          </cell>
          <cell r="AI195">
            <v>12140</v>
          </cell>
          <cell r="AJ195">
            <v>12140</v>
          </cell>
          <cell r="AK195">
            <v>22140</v>
          </cell>
          <cell r="AL195">
            <v>22000</v>
          </cell>
          <cell r="AM195">
            <v>51411</v>
          </cell>
          <cell r="AN195" t="str">
            <v>COLOMBIA - TESORERIA TRADING</v>
          </cell>
        </row>
        <row r="196">
          <cell r="AD196">
            <v>10000</v>
          </cell>
          <cell r="AE196">
            <v>12001</v>
          </cell>
          <cell r="AF196">
            <v>12140</v>
          </cell>
          <cell r="AG196">
            <v>12140</v>
          </cell>
          <cell r="AH196">
            <v>12140</v>
          </cell>
          <cell r="AI196">
            <v>12140</v>
          </cell>
          <cell r="AJ196">
            <v>12140</v>
          </cell>
          <cell r="AK196">
            <v>22140</v>
          </cell>
          <cell r="AL196">
            <v>22000</v>
          </cell>
          <cell r="AM196">
            <v>51410</v>
          </cell>
          <cell r="AN196" t="str">
            <v>COLOMBIA - TESORERIA</v>
          </cell>
        </row>
        <row r="197">
          <cell r="AD197">
            <v>10000</v>
          </cell>
          <cell r="AE197">
            <v>12001</v>
          </cell>
          <cell r="AF197">
            <v>12140</v>
          </cell>
          <cell r="AG197">
            <v>12140</v>
          </cell>
          <cell r="AH197">
            <v>12140</v>
          </cell>
          <cell r="AI197">
            <v>12140</v>
          </cell>
          <cell r="AJ197">
            <v>12140</v>
          </cell>
          <cell r="AK197">
            <v>22140</v>
          </cell>
          <cell r="AL197">
            <v>22000</v>
          </cell>
          <cell r="AM197">
            <v>51409</v>
          </cell>
          <cell r="AN197" t="str">
            <v>COLOMBIA - BCA. INVERSION EMPRESAS</v>
          </cell>
        </row>
        <row r="198">
          <cell r="AD198">
            <v>10000</v>
          </cell>
          <cell r="AE198">
            <v>12001</v>
          </cell>
          <cell r="AF198">
            <v>12140</v>
          </cell>
          <cell r="AG198">
            <v>12140</v>
          </cell>
          <cell r="AH198">
            <v>12140</v>
          </cell>
          <cell r="AI198">
            <v>12140</v>
          </cell>
          <cell r="AJ198">
            <v>12140</v>
          </cell>
          <cell r="AK198">
            <v>22140</v>
          </cell>
          <cell r="AL198">
            <v>22000</v>
          </cell>
          <cell r="AM198">
            <v>51408</v>
          </cell>
          <cell r="AN198" t="str">
            <v>COLOMBIA - BCA. INVERSION PYMES</v>
          </cell>
        </row>
        <row r="199">
          <cell r="AD199">
            <v>10000</v>
          </cell>
          <cell r="AE199">
            <v>12001</v>
          </cell>
          <cell r="AF199">
            <v>12140</v>
          </cell>
          <cell r="AG199">
            <v>12140</v>
          </cell>
          <cell r="AH199">
            <v>12140</v>
          </cell>
          <cell r="AI199">
            <v>12140</v>
          </cell>
          <cell r="AJ199">
            <v>12140</v>
          </cell>
          <cell r="AK199">
            <v>22140</v>
          </cell>
          <cell r="AL199">
            <v>22000</v>
          </cell>
          <cell r="AM199">
            <v>51407</v>
          </cell>
          <cell r="AN199" t="str">
            <v>COLOMBIA - BCA. INVERSION INDIVIDUOS</v>
          </cell>
        </row>
        <row r="200">
          <cell r="AD200">
            <v>10000</v>
          </cell>
          <cell r="AE200">
            <v>12001</v>
          </cell>
          <cell r="AF200">
            <v>12140</v>
          </cell>
          <cell r="AG200">
            <v>12140</v>
          </cell>
          <cell r="AH200">
            <v>12140</v>
          </cell>
          <cell r="AI200">
            <v>12140</v>
          </cell>
          <cell r="AJ200">
            <v>12140</v>
          </cell>
          <cell r="AK200">
            <v>22140</v>
          </cell>
          <cell r="AL200">
            <v>22000</v>
          </cell>
          <cell r="AM200">
            <v>51406</v>
          </cell>
          <cell r="AN200" t="str">
            <v>COLOMBIA - BANCA CORPORATIVA</v>
          </cell>
        </row>
        <row r="201">
          <cell r="AD201">
            <v>10000</v>
          </cell>
          <cell r="AE201">
            <v>12001</v>
          </cell>
          <cell r="AF201">
            <v>12140</v>
          </cell>
          <cell r="AG201">
            <v>12140</v>
          </cell>
          <cell r="AH201">
            <v>12140</v>
          </cell>
          <cell r="AI201">
            <v>12140</v>
          </cell>
          <cell r="AJ201">
            <v>12140</v>
          </cell>
          <cell r="AK201">
            <v>22140</v>
          </cell>
          <cell r="AL201">
            <v>22000</v>
          </cell>
          <cell r="AM201">
            <v>51405</v>
          </cell>
          <cell r="AN201" t="str">
            <v>COLOMBIA - B. COMERCIAL EMPRESAS</v>
          </cell>
        </row>
        <row r="202">
          <cell r="AD202">
            <v>10000</v>
          </cell>
          <cell r="AE202">
            <v>12001</v>
          </cell>
          <cell r="AF202">
            <v>12140</v>
          </cell>
          <cell r="AG202">
            <v>12140</v>
          </cell>
          <cell r="AH202">
            <v>12140</v>
          </cell>
          <cell r="AI202">
            <v>12140</v>
          </cell>
          <cell r="AJ202">
            <v>12140</v>
          </cell>
          <cell r="AK202">
            <v>22140</v>
          </cell>
          <cell r="AL202">
            <v>22000</v>
          </cell>
          <cell r="AM202">
            <v>51404</v>
          </cell>
          <cell r="AN202" t="str">
            <v>COLOMBIA - B. COMERCIAL PYMES</v>
          </cell>
        </row>
        <row r="203">
          <cell r="AD203">
            <v>10000</v>
          </cell>
          <cell r="AE203">
            <v>12001</v>
          </cell>
          <cell r="AF203">
            <v>12140</v>
          </cell>
          <cell r="AG203">
            <v>12140</v>
          </cell>
          <cell r="AH203">
            <v>12140</v>
          </cell>
          <cell r="AI203">
            <v>12140</v>
          </cell>
          <cell r="AJ203">
            <v>12140</v>
          </cell>
          <cell r="AK203">
            <v>22140</v>
          </cell>
          <cell r="AL203">
            <v>22000</v>
          </cell>
          <cell r="AM203">
            <v>51403</v>
          </cell>
          <cell r="AN203" t="str">
            <v>COLOMBIA - B. COMERCIAL INDIVIDUOS</v>
          </cell>
        </row>
        <row r="204">
          <cell r="AD204">
            <v>10000</v>
          </cell>
          <cell r="AE204">
            <v>12001</v>
          </cell>
          <cell r="AF204">
            <v>12140</v>
          </cell>
          <cell r="AG204">
            <v>12140</v>
          </cell>
          <cell r="AH204">
            <v>12140</v>
          </cell>
          <cell r="AI204">
            <v>12140</v>
          </cell>
          <cell r="AJ204">
            <v>12140</v>
          </cell>
          <cell r="AK204">
            <v>22140</v>
          </cell>
          <cell r="AL204">
            <v>22000</v>
          </cell>
          <cell r="AM204">
            <v>51402</v>
          </cell>
          <cell r="AN204" t="str">
            <v>COLOMBIA - INSTITUCIONAL PRIVADO</v>
          </cell>
        </row>
        <row r="205">
          <cell r="AD205">
            <v>10000</v>
          </cell>
          <cell r="AE205">
            <v>12001</v>
          </cell>
          <cell r="AF205">
            <v>12140</v>
          </cell>
          <cell r="AG205">
            <v>12140</v>
          </cell>
          <cell r="AH205">
            <v>12140</v>
          </cell>
          <cell r="AI205">
            <v>12140</v>
          </cell>
          <cell r="AJ205">
            <v>12140</v>
          </cell>
          <cell r="AK205">
            <v>22140</v>
          </cell>
          <cell r="AL205">
            <v>22000</v>
          </cell>
          <cell r="AM205">
            <v>51401</v>
          </cell>
          <cell r="AN205" t="str">
            <v>COLOMBIA - INSTITUCIONAL PUBLICO</v>
          </cell>
        </row>
        <row r="206">
          <cell r="AD206">
            <v>10000</v>
          </cell>
          <cell r="AE206">
            <v>12001</v>
          </cell>
          <cell r="AF206">
            <v>12140</v>
          </cell>
          <cell r="AG206">
            <v>12140</v>
          </cell>
          <cell r="AH206">
            <v>12140</v>
          </cell>
          <cell r="AI206">
            <v>12140</v>
          </cell>
          <cell r="AJ206">
            <v>12140</v>
          </cell>
          <cell r="AK206">
            <v>22140</v>
          </cell>
          <cell r="AL206">
            <v>22000</v>
          </cell>
          <cell r="AM206">
            <v>12149</v>
          </cell>
          <cell r="AN206" t="str">
            <v>AJUSTES - COMERCIAL COLOMBIA</v>
          </cell>
        </row>
        <row r="207">
          <cell r="AD207">
            <v>10000</v>
          </cell>
          <cell r="AE207">
            <v>12001</v>
          </cell>
          <cell r="AF207">
            <v>12140</v>
          </cell>
          <cell r="AG207">
            <v>12140</v>
          </cell>
          <cell r="AH207">
            <v>12140</v>
          </cell>
          <cell r="AI207">
            <v>12140</v>
          </cell>
          <cell r="AJ207">
            <v>12140</v>
          </cell>
          <cell r="AK207">
            <v>22140</v>
          </cell>
          <cell r="AL207">
            <v>22000</v>
          </cell>
          <cell r="AM207">
            <v>12147</v>
          </cell>
          <cell r="AN207" t="str">
            <v>MOROSOS BANCO SANTANDER COLOMBIA</v>
          </cell>
        </row>
        <row r="208">
          <cell r="AD208">
            <v>10000</v>
          </cell>
          <cell r="AE208">
            <v>12001</v>
          </cell>
          <cell r="AF208">
            <v>12150</v>
          </cell>
          <cell r="AG208">
            <v>12150</v>
          </cell>
          <cell r="AH208">
            <v>12150</v>
          </cell>
          <cell r="AI208">
            <v>12150</v>
          </cell>
          <cell r="AJ208">
            <v>12150</v>
          </cell>
          <cell r="AK208">
            <v>22150</v>
          </cell>
          <cell r="AL208">
            <v>22000</v>
          </cell>
          <cell r="AM208">
            <v>51519</v>
          </cell>
          <cell r="AN208" t="str">
            <v>ARGENTINA - PART/G.FINANCIERA RESTO</v>
          </cell>
        </row>
        <row r="209">
          <cell r="AD209">
            <v>10000</v>
          </cell>
          <cell r="AE209">
            <v>12001</v>
          </cell>
          <cell r="AF209">
            <v>12150</v>
          </cell>
          <cell r="AG209">
            <v>12150</v>
          </cell>
          <cell r="AH209">
            <v>12150</v>
          </cell>
          <cell r="AI209">
            <v>12150</v>
          </cell>
          <cell r="AJ209">
            <v>12150</v>
          </cell>
          <cell r="AK209">
            <v>22150</v>
          </cell>
          <cell r="AL209">
            <v>22000</v>
          </cell>
          <cell r="AM209">
            <v>51518</v>
          </cell>
          <cell r="AN209" t="str">
            <v>ARGENTINA - PART/G.FINANCIERA POOL DE FONDOS</v>
          </cell>
        </row>
        <row r="210">
          <cell r="AD210">
            <v>10000</v>
          </cell>
          <cell r="AE210">
            <v>12001</v>
          </cell>
          <cell r="AF210">
            <v>12150</v>
          </cell>
          <cell r="AG210">
            <v>12150</v>
          </cell>
          <cell r="AH210">
            <v>12150</v>
          </cell>
          <cell r="AI210">
            <v>12150</v>
          </cell>
          <cell r="AJ210">
            <v>12150</v>
          </cell>
          <cell r="AK210">
            <v>22150</v>
          </cell>
          <cell r="AL210">
            <v>22000</v>
          </cell>
          <cell r="AM210">
            <v>51517</v>
          </cell>
          <cell r="AN210" t="str">
            <v>ARGENTINA - PART/G.FINANCIERA CARTERAS ALCO</v>
          </cell>
        </row>
        <row r="211">
          <cell r="AD211">
            <v>10000</v>
          </cell>
          <cell r="AE211">
            <v>12001</v>
          </cell>
          <cell r="AF211">
            <v>12150</v>
          </cell>
          <cell r="AG211">
            <v>12150</v>
          </cell>
          <cell r="AH211">
            <v>12150</v>
          </cell>
          <cell r="AI211">
            <v>12150</v>
          </cell>
          <cell r="AJ211">
            <v>12150</v>
          </cell>
          <cell r="AK211">
            <v>22150</v>
          </cell>
          <cell r="AL211">
            <v>22000</v>
          </cell>
          <cell r="AM211">
            <v>51516</v>
          </cell>
          <cell r="AN211" t="str">
            <v>ARGENTINA - BANCA PRIVADA INT.</v>
          </cell>
        </row>
        <row r="212">
          <cell r="AD212">
            <v>10000</v>
          </cell>
          <cell r="AE212">
            <v>12001</v>
          </cell>
          <cell r="AF212">
            <v>12150</v>
          </cell>
          <cell r="AG212">
            <v>12150</v>
          </cell>
          <cell r="AH212">
            <v>12150</v>
          </cell>
          <cell r="AI212">
            <v>12150</v>
          </cell>
          <cell r="AJ212">
            <v>12150</v>
          </cell>
          <cell r="AK212">
            <v>22150</v>
          </cell>
          <cell r="AL212">
            <v>22000</v>
          </cell>
          <cell r="AM212">
            <v>51515</v>
          </cell>
          <cell r="AN212" t="str">
            <v>ARGENTINA - GESTION DE ACTIVOS SEGUROS</v>
          </cell>
        </row>
        <row r="213">
          <cell r="AD213">
            <v>10000</v>
          </cell>
          <cell r="AE213">
            <v>12001</v>
          </cell>
          <cell r="AF213">
            <v>12150</v>
          </cell>
          <cell r="AG213">
            <v>12150</v>
          </cell>
          <cell r="AH213">
            <v>12150</v>
          </cell>
          <cell r="AI213">
            <v>12150</v>
          </cell>
          <cell r="AJ213">
            <v>12150</v>
          </cell>
          <cell r="AK213">
            <v>22150</v>
          </cell>
          <cell r="AL213">
            <v>22000</v>
          </cell>
          <cell r="AM213">
            <v>51514</v>
          </cell>
          <cell r="AN213" t="str">
            <v>ARGENTINA - FONDOS DE PENSIONES</v>
          </cell>
        </row>
        <row r="214">
          <cell r="AD214">
            <v>10000</v>
          </cell>
          <cell r="AE214">
            <v>12001</v>
          </cell>
          <cell r="AF214">
            <v>12150</v>
          </cell>
          <cell r="AG214">
            <v>12150</v>
          </cell>
          <cell r="AH214">
            <v>12150</v>
          </cell>
          <cell r="AI214">
            <v>12150</v>
          </cell>
          <cell r="AJ214">
            <v>12150</v>
          </cell>
          <cell r="AK214">
            <v>22150</v>
          </cell>
          <cell r="AL214">
            <v>22000</v>
          </cell>
          <cell r="AM214">
            <v>51513</v>
          </cell>
          <cell r="AN214" t="str">
            <v>ARGENTINA - FONDOS DE INVERSION</v>
          </cell>
        </row>
        <row r="215">
          <cell r="AD215">
            <v>10000</v>
          </cell>
          <cell r="AE215">
            <v>12001</v>
          </cell>
          <cell r="AF215">
            <v>12150</v>
          </cell>
          <cell r="AG215">
            <v>12150</v>
          </cell>
          <cell r="AH215">
            <v>12150</v>
          </cell>
          <cell r="AI215">
            <v>12150</v>
          </cell>
          <cell r="AJ215">
            <v>12150</v>
          </cell>
          <cell r="AK215">
            <v>22150</v>
          </cell>
          <cell r="AL215">
            <v>22000</v>
          </cell>
          <cell r="AM215">
            <v>51512</v>
          </cell>
          <cell r="AN215" t="str">
            <v>ARGENTINA - TESORERIA CART. DIR.</v>
          </cell>
        </row>
        <row r="216">
          <cell r="AD216">
            <v>10000</v>
          </cell>
          <cell r="AE216">
            <v>12001</v>
          </cell>
          <cell r="AF216">
            <v>12150</v>
          </cell>
          <cell r="AG216">
            <v>12150</v>
          </cell>
          <cell r="AH216">
            <v>12150</v>
          </cell>
          <cell r="AI216">
            <v>12150</v>
          </cell>
          <cell r="AJ216">
            <v>12150</v>
          </cell>
          <cell r="AK216">
            <v>22150</v>
          </cell>
          <cell r="AL216">
            <v>22000</v>
          </cell>
          <cell r="AM216">
            <v>51511</v>
          </cell>
          <cell r="AN216" t="str">
            <v>ARGENTINA - TESORERIA TRADING</v>
          </cell>
        </row>
        <row r="217">
          <cell r="AD217">
            <v>10000</v>
          </cell>
          <cell r="AE217">
            <v>12001</v>
          </cell>
          <cell r="AF217">
            <v>12150</v>
          </cell>
          <cell r="AG217">
            <v>12150</v>
          </cell>
          <cell r="AH217">
            <v>12150</v>
          </cell>
          <cell r="AI217">
            <v>12150</v>
          </cell>
          <cell r="AJ217">
            <v>12150</v>
          </cell>
          <cell r="AK217">
            <v>22150</v>
          </cell>
          <cell r="AL217">
            <v>22000</v>
          </cell>
          <cell r="AM217">
            <v>51510</v>
          </cell>
          <cell r="AN217" t="str">
            <v>ARGENTINA - TESORERIA CLIENTES</v>
          </cell>
        </row>
        <row r="218">
          <cell r="AD218">
            <v>10000</v>
          </cell>
          <cell r="AE218">
            <v>12001</v>
          </cell>
          <cell r="AF218">
            <v>12150</v>
          </cell>
          <cell r="AG218">
            <v>12150</v>
          </cell>
          <cell r="AH218">
            <v>12150</v>
          </cell>
          <cell r="AI218">
            <v>12150</v>
          </cell>
          <cell r="AJ218">
            <v>12150</v>
          </cell>
          <cell r="AK218">
            <v>22150</v>
          </cell>
          <cell r="AL218">
            <v>22000</v>
          </cell>
          <cell r="AM218">
            <v>51509</v>
          </cell>
          <cell r="AN218" t="str">
            <v>ARGENTINA - BCA. INVERSION EMPRESAS</v>
          </cell>
        </row>
        <row r="219">
          <cell r="AD219">
            <v>10000</v>
          </cell>
          <cell r="AE219">
            <v>12001</v>
          </cell>
          <cell r="AF219">
            <v>12150</v>
          </cell>
          <cell r="AG219">
            <v>12150</v>
          </cell>
          <cell r="AH219">
            <v>12150</v>
          </cell>
          <cell r="AI219">
            <v>12150</v>
          </cell>
          <cell r="AJ219">
            <v>12150</v>
          </cell>
          <cell r="AK219">
            <v>22150</v>
          </cell>
          <cell r="AL219">
            <v>22000</v>
          </cell>
          <cell r="AM219">
            <v>51508</v>
          </cell>
          <cell r="AN219" t="str">
            <v>ARGENTINA - BCA. INVERSION PYMES</v>
          </cell>
        </row>
        <row r="220">
          <cell r="AD220">
            <v>10000</v>
          </cell>
          <cell r="AE220">
            <v>12001</v>
          </cell>
          <cell r="AF220">
            <v>12150</v>
          </cell>
          <cell r="AG220">
            <v>12150</v>
          </cell>
          <cell r="AH220">
            <v>12150</v>
          </cell>
          <cell r="AI220">
            <v>12150</v>
          </cell>
          <cell r="AJ220">
            <v>12150</v>
          </cell>
          <cell r="AK220">
            <v>22150</v>
          </cell>
          <cell r="AL220">
            <v>22000</v>
          </cell>
          <cell r="AM220">
            <v>51507</v>
          </cell>
          <cell r="AN220" t="str">
            <v>ARGENTINA - BCA. INVERSION INDIVIDUOS</v>
          </cell>
        </row>
        <row r="221">
          <cell r="AD221">
            <v>10000</v>
          </cell>
          <cell r="AE221">
            <v>12001</v>
          </cell>
          <cell r="AF221">
            <v>12150</v>
          </cell>
          <cell r="AG221">
            <v>12150</v>
          </cell>
          <cell r="AH221">
            <v>12150</v>
          </cell>
          <cell r="AI221">
            <v>12150</v>
          </cell>
          <cell r="AJ221">
            <v>12150</v>
          </cell>
          <cell r="AK221">
            <v>22150</v>
          </cell>
          <cell r="AL221">
            <v>22000</v>
          </cell>
          <cell r="AM221">
            <v>51506</v>
          </cell>
          <cell r="AN221" t="str">
            <v>ARGENTINA - BANCA CORPORATIVA</v>
          </cell>
        </row>
        <row r="222">
          <cell r="AD222">
            <v>10000</v>
          </cell>
          <cell r="AE222">
            <v>12001</v>
          </cell>
          <cell r="AF222">
            <v>12150</v>
          </cell>
          <cell r="AG222">
            <v>12150</v>
          </cell>
          <cell r="AH222">
            <v>12150</v>
          </cell>
          <cell r="AI222">
            <v>12150</v>
          </cell>
          <cell r="AJ222">
            <v>12150</v>
          </cell>
          <cell r="AK222">
            <v>22150</v>
          </cell>
          <cell r="AL222">
            <v>22000</v>
          </cell>
          <cell r="AM222">
            <v>51505</v>
          </cell>
          <cell r="AN222" t="str">
            <v>ARGENTINA - B. COMERCIAL EMPRESAS</v>
          </cell>
        </row>
        <row r="223">
          <cell r="AD223">
            <v>10000</v>
          </cell>
          <cell r="AE223">
            <v>12001</v>
          </cell>
          <cell r="AF223">
            <v>12150</v>
          </cell>
          <cell r="AG223">
            <v>12150</v>
          </cell>
          <cell r="AH223">
            <v>12150</v>
          </cell>
          <cell r="AI223">
            <v>12150</v>
          </cell>
          <cell r="AJ223">
            <v>12150</v>
          </cell>
          <cell r="AK223">
            <v>22150</v>
          </cell>
          <cell r="AL223">
            <v>22000</v>
          </cell>
          <cell r="AM223">
            <v>51504</v>
          </cell>
          <cell r="AN223" t="str">
            <v>ARGENTINA - B. COMERCIAL PYMES</v>
          </cell>
        </row>
        <row r="224">
          <cell r="AD224">
            <v>10000</v>
          </cell>
          <cell r="AE224">
            <v>12001</v>
          </cell>
          <cell r="AF224">
            <v>12150</v>
          </cell>
          <cell r="AG224">
            <v>12150</v>
          </cell>
          <cell r="AH224">
            <v>12150</v>
          </cell>
          <cell r="AI224">
            <v>12150</v>
          </cell>
          <cell r="AJ224">
            <v>12150</v>
          </cell>
          <cell r="AK224">
            <v>22150</v>
          </cell>
          <cell r="AL224">
            <v>22000</v>
          </cell>
          <cell r="AM224">
            <v>51503</v>
          </cell>
          <cell r="AN224" t="str">
            <v>ARGENTINA - B. COMERCIAL INDIVIDUOS</v>
          </cell>
        </row>
        <row r="225">
          <cell r="AD225">
            <v>10000</v>
          </cell>
          <cell r="AE225">
            <v>12001</v>
          </cell>
          <cell r="AF225">
            <v>12150</v>
          </cell>
          <cell r="AG225">
            <v>12150</v>
          </cell>
          <cell r="AH225">
            <v>12150</v>
          </cell>
          <cell r="AI225">
            <v>12150</v>
          </cell>
          <cell r="AJ225">
            <v>12150</v>
          </cell>
          <cell r="AK225">
            <v>22150</v>
          </cell>
          <cell r="AL225">
            <v>22000</v>
          </cell>
          <cell r="AM225">
            <v>51502</v>
          </cell>
          <cell r="AN225" t="str">
            <v>ARGENTINA - INSTITUCIONAL PRIVADO</v>
          </cell>
        </row>
        <row r="226">
          <cell r="AD226">
            <v>10000</v>
          </cell>
          <cell r="AE226">
            <v>12001</v>
          </cell>
          <cell r="AF226">
            <v>12150</v>
          </cell>
          <cell r="AG226">
            <v>12150</v>
          </cell>
          <cell r="AH226">
            <v>12150</v>
          </cell>
          <cell r="AI226">
            <v>12150</v>
          </cell>
          <cell r="AJ226">
            <v>12150</v>
          </cell>
          <cell r="AK226">
            <v>22150</v>
          </cell>
          <cell r="AL226">
            <v>22000</v>
          </cell>
          <cell r="AM226">
            <v>51501</v>
          </cell>
          <cell r="AN226" t="str">
            <v>ARGENTINA - INSTITUCIONAL PUBLICO</v>
          </cell>
        </row>
        <row r="227">
          <cell r="AD227">
            <v>10000</v>
          </cell>
          <cell r="AE227">
            <v>12001</v>
          </cell>
          <cell r="AF227">
            <v>12150</v>
          </cell>
          <cell r="AG227">
            <v>12150</v>
          </cell>
          <cell r="AH227">
            <v>12150</v>
          </cell>
          <cell r="AI227">
            <v>12150</v>
          </cell>
          <cell r="AJ227">
            <v>12150</v>
          </cell>
          <cell r="AK227">
            <v>22150</v>
          </cell>
          <cell r="AL227">
            <v>22000</v>
          </cell>
          <cell r="AM227">
            <v>12439</v>
          </cell>
          <cell r="AN227" t="str">
            <v>AJUSTES GRUPO OHCH - ARGENTINA</v>
          </cell>
        </row>
        <row r="228">
          <cell r="AD228">
            <v>10000</v>
          </cell>
          <cell r="AE228">
            <v>12001</v>
          </cell>
          <cell r="AF228">
            <v>12150</v>
          </cell>
          <cell r="AG228">
            <v>12150</v>
          </cell>
          <cell r="AH228">
            <v>12150</v>
          </cell>
          <cell r="AI228">
            <v>12150</v>
          </cell>
          <cell r="AJ228">
            <v>12150</v>
          </cell>
          <cell r="AK228">
            <v>22150</v>
          </cell>
          <cell r="AL228">
            <v>22000</v>
          </cell>
          <cell r="AM228">
            <v>12438</v>
          </cell>
          <cell r="AN228" t="str">
            <v>AJUSTES - GRUPO OHCH ARGENTINA (NO USAR) 8003</v>
          </cell>
        </row>
        <row r="229">
          <cell r="AD229">
            <v>10000</v>
          </cell>
          <cell r="AE229">
            <v>12001</v>
          </cell>
          <cell r="AF229">
            <v>12150</v>
          </cell>
          <cell r="AG229">
            <v>12150</v>
          </cell>
          <cell r="AH229">
            <v>12150</v>
          </cell>
          <cell r="AI229">
            <v>12150</v>
          </cell>
          <cell r="AJ229">
            <v>12150</v>
          </cell>
          <cell r="AK229">
            <v>22150</v>
          </cell>
          <cell r="AL229">
            <v>22000</v>
          </cell>
          <cell r="AM229">
            <v>12159</v>
          </cell>
          <cell r="AN229" t="str">
            <v>AJUSTES - COMERCIAL ARGENTINA</v>
          </cell>
        </row>
        <row r="230">
          <cell r="AD230">
            <v>10000</v>
          </cell>
          <cell r="AE230">
            <v>12001</v>
          </cell>
          <cell r="AF230">
            <v>12150</v>
          </cell>
          <cell r="AG230">
            <v>12150</v>
          </cell>
          <cell r="AH230">
            <v>12150</v>
          </cell>
          <cell r="AI230">
            <v>12150</v>
          </cell>
          <cell r="AJ230">
            <v>12150</v>
          </cell>
          <cell r="AK230">
            <v>22150</v>
          </cell>
          <cell r="AL230">
            <v>22000</v>
          </cell>
          <cell r="AM230">
            <v>12158</v>
          </cell>
          <cell r="AN230" t="str">
            <v>NO USAR AJUSTES - COMPRA ARGENTINA</v>
          </cell>
        </row>
        <row r="231">
          <cell r="AD231">
            <v>10000</v>
          </cell>
          <cell r="AE231">
            <v>12001</v>
          </cell>
          <cell r="AF231">
            <v>12150</v>
          </cell>
          <cell r="AG231">
            <v>12150</v>
          </cell>
          <cell r="AH231">
            <v>12150</v>
          </cell>
          <cell r="AI231">
            <v>12150</v>
          </cell>
          <cell r="AJ231">
            <v>12150</v>
          </cell>
          <cell r="AK231">
            <v>22150</v>
          </cell>
          <cell r="AL231">
            <v>22000</v>
          </cell>
          <cell r="AM231">
            <v>12156</v>
          </cell>
          <cell r="AN231" t="str">
            <v>MOROSOS - ARGENTINA</v>
          </cell>
        </row>
        <row r="232">
          <cell r="AD232">
            <v>10000</v>
          </cell>
          <cell r="AE232">
            <v>12001</v>
          </cell>
          <cell r="AF232">
            <v>12160</v>
          </cell>
          <cell r="AG232">
            <v>12160</v>
          </cell>
          <cell r="AH232">
            <v>12160</v>
          </cell>
          <cell r="AI232">
            <v>12160</v>
          </cell>
          <cell r="AJ232">
            <v>12160</v>
          </cell>
          <cell r="AK232">
            <v>22160</v>
          </cell>
          <cell r="AL232">
            <v>22000</v>
          </cell>
          <cell r="AM232">
            <v>51619</v>
          </cell>
          <cell r="AN232" t="str">
            <v>BRASIL - PART/G.FINANCIERA RESTO</v>
          </cell>
        </row>
        <row r="233">
          <cell r="AD233">
            <v>10000</v>
          </cell>
          <cell r="AE233">
            <v>12001</v>
          </cell>
          <cell r="AF233">
            <v>12160</v>
          </cell>
          <cell r="AG233">
            <v>12160</v>
          </cell>
          <cell r="AH233">
            <v>12160</v>
          </cell>
          <cell r="AI233">
            <v>12160</v>
          </cell>
          <cell r="AJ233">
            <v>12160</v>
          </cell>
          <cell r="AK233">
            <v>22160</v>
          </cell>
          <cell r="AL233">
            <v>22000</v>
          </cell>
          <cell r="AM233">
            <v>51618</v>
          </cell>
          <cell r="AN233" t="str">
            <v>BRASIL - PART/G.FINANCIERA POOL DE FONDOS</v>
          </cell>
        </row>
        <row r="234">
          <cell r="AD234">
            <v>10000</v>
          </cell>
          <cell r="AE234">
            <v>12001</v>
          </cell>
          <cell r="AF234">
            <v>12160</v>
          </cell>
          <cell r="AG234">
            <v>12160</v>
          </cell>
          <cell r="AH234">
            <v>12160</v>
          </cell>
          <cell r="AI234">
            <v>12160</v>
          </cell>
          <cell r="AJ234">
            <v>12160</v>
          </cell>
          <cell r="AK234">
            <v>22160</v>
          </cell>
          <cell r="AL234">
            <v>22000</v>
          </cell>
          <cell r="AM234">
            <v>51617</v>
          </cell>
          <cell r="AN234" t="str">
            <v>BRASIL - PART/G.FINANCIERA CARTERAS ALCO</v>
          </cell>
        </row>
        <row r="235">
          <cell r="AD235">
            <v>10000</v>
          </cell>
          <cell r="AE235">
            <v>12001</v>
          </cell>
          <cell r="AF235">
            <v>12160</v>
          </cell>
          <cell r="AG235">
            <v>12160</v>
          </cell>
          <cell r="AH235">
            <v>12160</v>
          </cell>
          <cell r="AI235">
            <v>12160</v>
          </cell>
          <cell r="AJ235">
            <v>12160</v>
          </cell>
          <cell r="AK235">
            <v>22160</v>
          </cell>
          <cell r="AL235">
            <v>22000</v>
          </cell>
          <cell r="AM235">
            <v>51616</v>
          </cell>
          <cell r="AN235" t="str">
            <v>BRASIL - BANCA PRIVADA INT.</v>
          </cell>
        </row>
        <row r="236">
          <cell r="AD236">
            <v>10000</v>
          </cell>
          <cell r="AE236">
            <v>12001</v>
          </cell>
          <cell r="AF236">
            <v>12160</v>
          </cell>
          <cell r="AG236">
            <v>12160</v>
          </cell>
          <cell r="AH236">
            <v>12160</v>
          </cell>
          <cell r="AI236">
            <v>12160</v>
          </cell>
          <cell r="AJ236">
            <v>12160</v>
          </cell>
          <cell r="AK236">
            <v>22160</v>
          </cell>
          <cell r="AL236">
            <v>22000</v>
          </cell>
          <cell r="AM236">
            <v>51615</v>
          </cell>
          <cell r="AN236" t="str">
            <v>BRASIL - GESTION DE ACTIVOS SEGUROS</v>
          </cell>
        </row>
        <row r="237">
          <cell r="AD237">
            <v>10000</v>
          </cell>
          <cell r="AE237">
            <v>12001</v>
          </cell>
          <cell r="AF237">
            <v>12160</v>
          </cell>
          <cell r="AG237">
            <v>12160</v>
          </cell>
          <cell r="AH237">
            <v>12160</v>
          </cell>
          <cell r="AI237">
            <v>12160</v>
          </cell>
          <cell r="AJ237">
            <v>12160</v>
          </cell>
          <cell r="AK237">
            <v>22160</v>
          </cell>
          <cell r="AL237">
            <v>22000</v>
          </cell>
          <cell r="AM237">
            <v>51614</v>
          </cell>
          <cell r="AN237" t="str">
            <v>BRASIL - FONDOS DE PENSIONES</v>
          </cell>
        </row>
        <row r="238">
          <cell r="AD238">
            <v>10000</v>
          </cell>
          <cell r="AE238">
            <v>12001</v>
          </cell>
          <cell r="AF238">
            <v>12160</v>
          </cell>
          <cell r="AG238">
            <v>12160</v>
          </cell>
          <cell r="AH238">
            <v>12160</v>
          </cell>
          <cell r="AI238">
            <v>12160</v>
          </cell>
          <cell r="AJ238">
            <v>12160</v>
          </cell>
          <cell r="AK238">
            <v>22160</v>
          </cell>
          <cell r="AL238">
            <v>22000</v>
          </cell>
          <cell r="AM238">
            <v>51613</v>
          </cell>
          <cell r="AN238" t="str">
            <v>BRASIL - FONDOS DE INVERSION</v>
          </cell>
        </row>
        <row r="239">
          <cell r="AD239">
            <v>10000</v>
          </cell>
          <cell r="AE239">
            <v>12001</v>
          </cell>
          <cell r="AF239">
            <v>12160</v>
          </cell>
          <cell r="AG239">
            <v>12160</v>
          </cell>
          <cell r="AH239">
            <v>12160</v>
          </cell>
          <cell r="AI239">
            <v>12160</v>
          </cell>
          <cell r="AJ239">
            <v>12160</v>
          </cell>
          <cell r="AK239">
            <v>22160</v>
          </cell>
          <cell r="AL239">
            <v>22000</v>
          </cell>
          <cell r="AM239">
            <v>51612</v>
          </cell>
          <cell r="AN239" t="str">
            <v>BRASIL - TESORERIA CART. DIR.</v>
          </cell>
        </row>
        <row r="240">
          <cell r="AD240">
            <v>10000</v>
          </cell>
          <cell r="AE240">
            <v>12001</v>
          </cell>
          <cell r="AF240">
            <v>12160</v>
          </cell>
          <cell r="AG240">
            <v>12160</v>
          </cell>
          <cell r="AH240">
            <v>12160</v>
          </cell>
          <cell r="AI240">
            <v>12160</v>
          </cell>
          <cell r="AJ240">
            <v>12160</v>
          </cell>
          <cell r="AK240">
            <v>22160</v>
          </cell>
          <cell r="AL240">
            <v>22000</v>
          </cell>
          <cell r="AM240">
            <v>51611</v>
          </cell>
          <cell r="AN240" t="str">
            <v>BRASIL - TESORERIA TRADING</v>
          </cell>
        </row>
        <row r="241">
          <cell r="AD241">
            <v>10000</v>
          </cell>
          <cell r="AE241">
            <v>12001</v>
          </cell>
          <cell r="AF241">
            <v>12160</v>
          </cell>
          <cell r="AG241">
            <v>12160</v>
          </cell>
          <cell r="AH241">
            <v>12160</v>
          </cell>
          <cell r="AI241">
            <v>12160</v>
          </cell>
          <cell r="AJ241">
            <v>12160</v>
          </cell>
          <cell r="AK241">
            <v>22160</v>
          </cell>
          <cell r="AL241">
            <v>22000</v>
          </cell>
          <cell r="AM241">
            <v>51610</v>
          </cell>
          <cell r="AN241" t="str">
            <v>BRASIL - TESORERIA CLIENTES</v>
          </cell>
        </row>
        <row r="242">
          <cell r="AD242">
            <v>10000</v>
          </cell>
          <cell r="AE242">
            <v>12001</v>
          </cell>
          <cell r="AF242">
            <v>12160</v>
          </cell>
          <cell r="AG242">
            <v>12160</v>
          </cell>
          <cell r="AH242">
            <v>12160</v>
          </cell>
          <cell r="AI242">
            <v>12160</v>
          </cell>
          <cell r="AJ242">
            <v>12160</v>
          </cell>
          <cell r="AK242">
            <v>22160</v>
          </cell>
          <cell r="AL242">
            <v>22000</v>
          </cell>
          <cell r="AM242">
            <v>51609</v>
          </cell>
          <cell r="AN242" t="str">
            <v>BRASIL - BCA. INVERSION EMPRESAS</v>
          </cell>
        </row>
        <row r="243">
          <cell r="AD243">
            <v>10000</v>
          </cell>
          <cell r="AE243">
            <v>12001</v>
          </cell>
          <cell r="AF243">
            <v>12160</v>
          </cell>
          <cell r="AG243">
            <v>12160</v>
          </cell>
          <cell r="AH243">
            <v>12160</v>
          </cell>
          <cell r="AI243">
            <v>12160</v>
          </cell>
          <cell r="AJ243">
            <v>12160</v>
          </cell>
          <cell r="AK243">
            <v>22160</v>
          </cell>
          <cell r="AL243">
            <v>22000</v>
          </cell>
          <cell r="AM243">
            <v>51608</v>
          </cell>
          <cell r="AN243" t="str">
            <v>BRASIL - BCA. INVERSION PYMES</v>
          </cell>
        </row>
        <row r="244">
          <cell r="AD244">
            <v>10000</v>
          </cell>
          <cell r="AE244">
            <v>12001</v>
          </cell>
          <cell r="AF244">
            <v>12160</v>
          </cell>
          <cell r="AG244">
            <v>12160</v>
          </cell>
          <cell r="AH244">
            <v>12160</v>
          </cell>
          <cell r="AI244">
            <v>12160</v>
          </cell>
          <cell r="AJ244">
            <v>12160</v>
          </cell>
          <cell r="AK244">
            <v>22160</v>
          </cell>
          <cell r="AL244">
            <v>22000</v>
          </cell>
          <cell r="AM244">
            <v>51607</v>
          </cell>
          <cell r="AN244" t="str">
            <v>BRASIL - BCA. INVERSION INDIVIDUOS</v>
          </cell>
        </row>
        <row r="245">
          <cell r="AD245">
            <v>10000</v>
          </cell>
          <cell r="AE245">
            <v>12001</v>
          </cell>
          <cell r="AF245">
            <v>12160</v>
          </cell>
          <cell r="AG245">
            <v>12160</v>
          </cell>
          <cell r="AH245">
            <v>12160</v>
          </cell>
          <cell r="AI245">
            <v>12160</v>
          </cell>
          <cell r="AJ245">
            <v>12160</v>
          </cell>
          <cell r="AK245">
            <v>22160</v>
          </cell>
          <cell r="AL245">
            <v>22000</v>
          </cell>
          <cell r="AM245">
            <v>51606</v>
          </cell>
          <cell r="AN245" t="str">
            <v>BRASIL - BANCA CORPORATIVA</v>
          </cell>
        </row>
        <row r="246">
          <cell r="AD246">
            <v>10000</v>
          </cell>
          <cell r="AE246">
            <v>12001</v>
          </cell>
          <cell r="AF246">
            <v>12160</v>
          </cell>
          <cell r="AG246">
            <v>12160</v>
          </cell>
          <cell r="AH246">
            <v>12160</v>
          </cell>
          <cell r="AI246">
            <v>12160</v>
          </cell>
          <cell r="AJ246">
            <v>12160</v>
          </cell>
          <cell r="AK246">
            <v>22160</v>
          </cell>
          <cell r="AL246">
            <v>22000</v>
          </cell>
          <cell r="AM246">
            <v>51605</v>
          </cell>
          <cell r="AN246" t="str">
            <v>BRASIL - B. COMERCIAL EMPRESAS</v>
          </cell>
        </row>
        <row r="247">
          <cell r="AD247">
            <v>10000</v>
          </cell>
          <cell r="AE247">
            <v>12001</v>
          </cell>
          <cell r="AF247">
            <v>12160</v>
          </cell>
          <cell r="AG247">
            <v>12160</v>
          </cell>
          <cell r="AH247">
            <v>12160</v>
          </cell>
          <cell r="AI247">
            <v>12160</v>
          </cell>
          <cell r="AJ247">
            <v>12160</v>
          </cell>
          <cell r="AK247">
            <v>22160</v>
          </cell>
          <cell r="AL247">
            <v>22000</v>
          </cell>
          <cell r="AM247">
            <v>51604</v>
          </cell>
          <cell r="AN247" t="str">
            <v>BRASIL - B. COMERCIAL PYMES</v>
          </cell>
        </row>
        <row r="248">
          <cell r="AD248">
            <v>10000</v>
          </cell>
          <cell r="AE248">
            <v>12001</v>
          </cell>
          <cell r="AF248">
            <v>12160</v>
          </cell>
          <cell r="AG248">
            <v>12160</v>
          </cell>
          <cell r="AH248">
            <v>12160</v>
          </cell>
          <cell r="AI248">
            <v>12160</v>
          </cell>
          <cell r="AJ248">
            <v>12160</v>
          </cell>
          <cell r="AK248">
            <v>22160</v>
          </cell>
          <cell r="AL248">
            <v>22000</v>
          </cell>
          <cell r="AM248">
            <v>51603</v>
          </cell>
          <cell r="AN248" t="str">
            <v>BRASIL - B. COMERCIAL INDIVIDUOS</v>
          </cell>
        </row>
        <row r="249">
          <cell r="AD249">
            <v>10000</v>
          </cell>
          <cell r="AE249">
            <v>12001</v>
          </cell>
          <cell r="AF249">
            <v>12160</v>
          </cell>
          <cell r="AG249">
            <v>12160</v>
          </cell>
          <cell r="AH249">
            <v>12160</v>
          </cell>
          <cell r="AI249">
            <v>12160</v>
          </cell>
          <cell r="AJ249">
            <v>12160</v>
          </cell>
          <cell r="AK249">
            <v>22160</v>
          </cell>
          <cell r="AL249">
            <v>22000</v>
          </cell>
          <cell r="AM249">
            <v>51602</v>
          </cell>
          <cell r="AN249" t="str">
            <v>BRASIL - INSTITUCIONAL PRIVADO</v>
          </cell>
        </row>
        <row r="250">
          <cell r="AD250">
            <v>10000</v>
          </cell>
          <cell r="AE250">
            <v>12001</v>
          </cell>
          <cell r="AF250">
            <v>12160</v>
          </cell>
          <cell r="AG250">
            <v>12160</v>
          </cell>
          <cell r="AH250">
            <v>12160</v>
          </cell>
          <cell r="AI250">
            <v>12160</v>
          </cell>
          <cell r="AJ250">
            <v>12160</v>
          </cell>
          <cell r="AK250">
            <v>22160</v>
          </cell>
          <cell r="AL250">
            <v>22000</v>
          </cell>
          <cell r="AM250">
            <v>51601</v>
          </cell>
          <cell r="AN250" t="str">
            <v>BRASIL - INSTITUCIONAL PUBLICO</v>
          </cell>
        </row>
        <row r="251">
          <cell r="AD251">
            <v>10000</v>
          </cell>
          <cell r="AE251">
            <v>12001</v>
          </cell>
          <cell r="AF251">
            <v>12160</v>
          </cell>
          <cell r="AG251">
            <v>12160</v>
          </cell>
          <cell r="AH251">
            <v>12160</v>
          </cell>
          <cell r="AI251">
            <v>12160</v>
          </cell>
          <cell r="AJ251">
            <v>12160</v>
          </cell>
          <cell r="AK251">
            <v>22160</v>
          </cell>
          <cell r="AL251">
            <v>22000</v>
          </cell>
          <cell r="AM251">
            <v>14031</v>
          </cell>
          <cell r="AN251" t="str">
            <v>SIG - SUC. SAO PAULO</v>
          </cell>
        </row>
        <row r="252">
          <cell r="AD252">
            <v>10000</v>
          </cell>
          <cell r="AE252">
            <v>12001</v>
          </cell>
          <cell r="AF252">
            <v>12160</v>
          </cell>
          <cell r="AG252">
            <v>12160</v>
          </cell>
          <cell r="AH252">
            <v>12160</v>
          </cell>
          <cell r="AI252">
            <v>12160</v>
          </cell>
          <cell r="AJ252">
            <v>12160</v>
          </cell>
          <cell r="AK252">
            <v>22160</v>
          </cell>
          <cell r="AL252">
            <v>22000</v>
          </cell>
          <cell r="AM252">
            <v>12509</v>
          </cell>
          <cell r="AN252" t="str">
            <v>AJUSTES - COMERCIAL BRASIL BANESPA</v>
          </cell>
        </row>
        <row r="253">
          <cell r="AD253">
            <v>10000</v>
          </cell>
          <cell r="AE253">
            <v>12001</v>
          </cell>
          <cell r="AF253">
            <v>12160</v>
          </cell>
          <cell r="AG253">
            <v>12160</v>
          </cell>
          <cell r="AH253">
            <v>12160</v>
          </cell>
          <cell r="AI253">
            <v>12160</v>
          </cell>
          <cell r="AJ253">
            <v>12160</v>
          </cell>
          <cell r="AK253">
            <v>22160</v>
          </cell>
          <cell r="AL253">
            <v>22000</v>
          </cell>
          <cell r="AM253">
            <v>12169</v>
          </cell>
          <cell r="AN253" t="str">
            <v>AJUSTES - COMERCIAL BRASIL SANTANDER</v>
          </cell>
        </row>
        <row r="254">
          <cell r="AD254">
            <v>10000</v>
          </cell>
          <cell r="AE254">
            <v>12001</v>
          </cell>
          <cell r="AF254">
            <v>12160</v>
          </cell>
          <cell r="AG254">
            <v>12160</v>
          </cell>
          <cell r="AH254">
            <v>12160</v>
          </cell>
          <cell r="AI254">
            <v>12160</v>
          </cell>
          <cell r="AJ254">
            <v>12160</v>
          </cell>
          <cell r="AK254">
            <v>22160</v>
          </cell>
          <cell r="AL254">
            <v>22000</v>
          </cell>
          <cell r="AM254">
            <v>12168</v>
          </cell>
          <cell r="AN254" t="str">
            <v>AJUSTES - BRASIL NOROESTE</v>
          </cell>
        </row>
        <row r="255">
          <cell r="AD255">
            <v>10000</v>
          </cell>
          <cell r="AE255">
            <v>12001</v>
          </cell>
          <cell r="AF255">
            <v>12160</v>
          </cell>
          <cell r="AG255">
            <v>12160</v>
          </cell>
          <cell r="AH255">
            <v>12160</v>
          </cell>
          <cell r="AI255">
            <v>12160</v>
          </cell>
          <cell r="AJ255">
            <v>12160</v>
          </cell>
          <cell r="AK255">
            <v>22160</v>
          </cell>
          <cell r="AL255">
            <v>22000</v>
          </cell>
          <cell r="AM255">
            <v>12167</v>
          </cell>
          <cell r="AN255" t="str">
            <v>AJUSTES - COMERCIAL BRASIL MERIDIONAL</v>
          </cell>
        </row>
        <row r="256">
          <cell r="AD256">
            <v>10000</v>
          </cell>
          <cell r="AE256">
            <v>12001</v>
          </cell>
          <cell r="AF256">
            <v>12160</v>
          </cell>
          <cell r="AG256">
            <v>12160</v>
          </cell>
          <cell r="AH256">
            <v>12160</v>
          </cell>
          <cell r="AI256">
            <v>12160</v>
          </cell>
          <cell r="AJ256">
            <v>12160</v>
          </cell>
          <cell r="AK256">
            <v>22160</v>
          </cell>
          <cell r="AL256">
            <v>22000</v>
          </cell>
          <cell r="AM256">
            <v>12166</v>
          </cell>
          <cell r="AN256" t="str">
            <v>MOROSOS BANCO GERAL</v>
          </cell>
        </row>
        <row r="257">
          <cell r="AD257">
            <v>10000</v>
          </cell>
          <cell r="AE257">
            <v>12001</v>
          </cell>
          <cell r="AF257">
            <v>12160</v>
          </cell>
          <cell r="AG257">
            <v>12160</v>
          </cell>
          <cell r="AH257">
            <v>12160</v>
          </cell>
          <cell r="AI257">
            <v>12160</v>
          </cell>
          <cell r="AJ257">
            <v>12160</v>
          </cell>
          <cell r="AK257">
            <v>22160</v>
          </cell>
          <cell r="AL257">
            <v>22000</v>
          </cell>
          <cell r="AM257">
            <v>12165</v>
          </cell>
          <cell r="AN257" t="str">
            <v>MOROSOS BRASIL NOROESTE</v>
          </cell>
        </row>
        <row r="258">
          <cell r="AD258">
            <v>10000</v>
          </cell>
          <cell r="AE258">
            <v>12001</v>
          </cell>
          <cell r="AF258">
            <v>12200</v>
          </cell>
          <cell r="AG258">
            <v>12200</v>
          </cell>
          <cell r="AH258">
            <v>12200</v>
          </cell>
          <cell r="AI258">
            <v>12200</v>
          </cell>
          <cell r="AJ258">
            <v>12200</v>
          </cell>
          <cell r="AK258">
            <v>22200</v>
          </cell>
          <cell r="AL258">
            <v>22000</v>
          </cell>
          <cell r="AM258">
            <v>59919</v>
          </cell>
          <cell r="AN258" t="str">
            <v>RESTO LATAM. - PART/G.FINANCIERA RESTO</v>
          </cell>
        </row>
        <row r="259">
          <cell r="AD259">
            <v>10000</v>
          </cell>
          <cell r="AE259">
            <v>12001</v>
          </cell>
          <cell r="AF259">
            <v>12200</v>
          </cell>
          <cell r="AG259">
            <v>12200</v>
          </cell>
          <cell r="AH259">
            <v>12200</v>
          </cell>
          <cell r="AI259">
            <v>12200</v>
          </cell>
          <cell r="AJ259">
            <v>12200</v>
          </cell>
          <cell r="AK259">
            <v>22200</v>
          </cell>
          <cell r="AL259">
            <v>22000</v>
          </cell>
          <cell r="AM259">
            <v>59918</v>
          </cell>
          <cell r="AN259" t="str">
            <v>RESTO LATAM. - PART/G.FINANCIERA POOL FONDOS</v>
          </cell>
        </row>
        <row r="260">
          <cell r="AD260">
            <v>10000</v>
          </cell>
          <cell r="AE260">
            <v>12001</v>
          </cell>
          <cell r="AF260">
            <v>12200</v>
          </cell>
          <cell r="AG260">
            <v>12200</v>
          </cell>
          <cell r="AH260">
            <v>12200</v>
          </cell>
          <cell r="AI260">
            <v>12200</v>
          </cell>
          <cell r="AJ260">
            <v>12200</v>
          </cell>
          <cell r="AK260">
            <v>22200</v>
          </cell>
          <cell r="AL260">
            <v>22000</v>
          </cell>
          <cell r="AM260">
            <v>59917</v>
          </cell>
          <cell r="AN260" t="str">
            <v>RESTO LATAM. - PART/G.FINANCIERA CART. ALCO</v>
          </cell>
        </row>
        <row r="261">
          <cell r="AD261">
            <v>10000</v>
          </cell>
          <cell r="AE261">
            <v>12001</v>
          </cell>
          <cell r="AF261">
            <v>12200</v>
          </cell>
          <cell r="AG261">
            <v>12200</v>
          </cell>
          <cell r="AH261">
            <v>12200</v>
          </cell>
          <cell r="AI261">
            <v>12200</v>
          </cell>
          <cell r="AJ261">
            <v>12200</v>
          </cell>
          <cell r="AK261">
            <v>22200</v>
          </cell>
          <cell r="AL261">
            <v>22000</v>
          </cell>
          <cell r="AM261">
            <v>59916</v>
          </cell>
          <cell r="AN261" t="str">
            <v>RESTO LATAM. - BANCA PRIVADA INT.</v>
          </cell>
        </row>
        <row r="262">
          <cell r="AD262">
            <v>10000</v>
          </cell>
          <cell r="AE262">
            <v>12001</v>
          </cell>
          <cell r="AF262">
            <v>12200</v>
          </cell>
          <cell r="AG262">
            <v>12200</v>
          </cell>
          <cell r="AH262">
            <v>12200</v>
          </cell>
          <cell r="AI262">
            <v>12200</v>
          </cell>
          <cell r="AJ262">
            <v>12200</v>
          </cell>
          <cell r="AK262">
            <v>22200</v>
          </cell>
          <cell r="AL262">
            <v>22000</v>
          </cell>
          <cell r="AM262">
            <v>59915</v>
          </cell>
          <cell r="AN262" t="str">
            <v>RESTO LATAM. - GESTION DE ACTIVOS SEGUROS</v>
          </cell>
        </row>
        <row r="263">
          <cell r="AD263">
            <v>10000</v>
          </cell>
          <cell r="AE263">
            <v>12001</v>
          </cell>
          <cell r="AF263">
            <v>12200</v>
          </cell>
          <cell r="AG263">
            <v>12200</v>
          </cell>
          <cell r="AH263">
            <v>12200</v>
          </cell>
          <cell r="AI263">
            <v>12200</v>
          </cell>
          <cell r="AJ263">
            <v>12200</v>
          </cell>
          <cell r="AK263">
            <v>22200</v>
          </cell>
          <cell r="AL263">
            <v>22000</v>
          </cell>
          <cell r="AM263">
            <v>59914</v>
          </cell>
          <cell r="AN263" t="str">
            <v>RESTO LATAM. - FONDOS DE PENSIONES</v>
          </cell>
        </row>
        <row r="264">
          <cell r="AD264">
            <v>10000</v>
          </cell>
          <cell r="AE264">
            <v>12001</v>
          </cell>
          <cell r="AF264">
            <v>12200</v>
          </cell>
          <cell r="AG264">
            <v>12200</v>
          </cell>
          <cell r="AH264">
            <v>12200</v>
          </cell>
          <cell r="AI264">
            <v>12200</v>
          </cell>
          <cell r="AJ264">
            <v>12200</v>
          </cell>
          <cell r="AK264">
            <v>22200</v>
          </cell>
          <cell r="AL264">
            <v>22000</v>
          </cell>
          <cell r="AM264">
            <v>59913</v>
          </cell>
          <cell r="AN264" t="str">
            <v>RESTO LATAM. - FONDOS DE INVERSION</v>
          </cell>
        </row>
        <row r="265">
          <cell r="AD265">
            <v>10000</v>
          </cell>
          <cell r="AE265">
            <v>12001</v>
          </cell>
          <cell r="AF265">
            <v>12200</v>
          </cell>
          <cell r="AG265">
            <v>12200</v>
          </cell>
          <cell r="AH265">
            <v>12200</v>
          </cell>
          <cell r="AI265">
            <v>12200</v>
          </cell>
          <cell r="AJ265">
            <v>12200</v>
          </cell>
          <cell r="AK265">
            <v>22200</v>
          </cell>
          <cell r="AL265">
            <v>22000</v>
          </cell>
          <cell r="AM265">
            <v>59912</v>
          </cell>
          <cell r="AN265" t="str">
            <v>RESTO LATAM. - TESORERIA CART. DIR.</v>
          </cell>
        </row>
        <row r="266">
          <cell r="AD266">
            <v>10000</v>
          </cell>
          <cell r="AE266">
            <v>12001</v>
          </cell>
          <cell r="AF266">
            <v>12200</v>
          </cell>
          <cell r="AG266">
            <v>12200</v>
          </cell>
          <cell r="AH266">
            <v>12200</v>
          </cell>
          <cell r="AI266">
            <v>12200</v>
          </cell>
          <cell r="AJ266">
            <v>12200</v>
          </cell>
          <cell r="AK266">
            <v>22200</v>
          </cell>
          <cell r="AL266">
            <v>22000</v>
          </cell>
          <cell r="AM266">
            <v>59911</v>
          </cell>
          <cell r="AN266" t="str">
            <v>RESTO LATAM. - TESORERIA TRADING</v>
          </cell>
        </row>
        <row r="267">
          <cell r="AD267">
            <v>10000</v>
          </cell>
          <cell r="AE267">
            <v>12001</v>
          </cell>
          <cell r="AF267">
            <v>12200</v>
          </cell>
          <cell r="AG267">
            <v>12200</v>
          </cell>
          <cell r="AH267">
            <v>12200</v>
          </cell>
          <cell r="AI267">
            <v>12200</v>
          </cell>
          <cell r="AJ267">
            <v>12200</v>
          </cell>
          <cell r="AK267">
            <v>22200</v>
          </cell>
          <cell r="AL267">
            <v>22000</v>
          </cell>
          <cell r="AM267">
            <v>59910</v>
          </cell>
          <cell r="AN267" t="str">
            <v>RESTO LATAM. - TESORERIA CLIENTES</v>
          </cell>
        </row>
        <row r="268">
          <cell r="AD268">
            <v>10000</v>
          </cell>
          <cell r="AE268">
            <v>12001</v>
          </cell>
          <cell r="AF268">
            <v>12200</v>
          </cell>
          <cell r="AG268">
            <v>12200</v>
          </cell>
          <cell r="AH268">
            <v>12200</v>
          </cell>
          <cell r="AI268">
            <v>12200</v>
          </cell>
          <cell r="AJ268">
            <v>12200</v>
          </cell>
          <cell r="AK268">
            <v>22200</v>
          </cell>
          <cell r="AL268">
            <v>22000</v>
          </cell>
          <cell r="AM268">
            <v>59909</v>
          </cell>
          <cell r="AN268" t="str">
            <v>RESTO LATAM. - BCA. INVERSION EMPRESAS</v>
          </cell>
        </row>
        <row r="269">
          <cell r="AD269">
            <v>10000</v>
          </cell>
          <cell r="AE269">
            <v>12001</v>
          </cell>
          <cell r="AF269">
            <v>12200</v>
          </cell>
          <cell r="AG269">
            <v>12200</v>
          </cell>
          <cell r="AH269">
            <v>12200</v>
          </cell>
          <cell r="AI269">
            <v>12200</v>
          </cell>
          <cell r="AJ269">
            <v>12200</v>
          </cell>
          <cell r="AK269">
            <v>22200</v>
          </cell>
          <cell r="AL269">
            <v>22000</v>
          </cell>
          <cell r="AM269">
            <v>59908</v>
          </cell>
          <cell r="AN269" t="str">
            <v>RESTO LATAM. - BCA. INVERSION PYMES</v>
          </cell>
        </row>
        <row r="270">
          <cell r="AD270">
            <v>10000</v>
          </cell>
          <cell r="AE270">
            <v>12001</v>
          </cell>
          <cell r="AF270">
            <v>12200</v>
          </cell>
          <cell r="AG270">
            <v>12200</v>
          </cell>
          <cell r="AH270">
            <v>12200</v>
          </cell>
          <cell r="AI270">
            <v>12200</v>
          </cell>
          <cell r="AJ270">
            <v>12200</v>
          </cell>
          <cell r="AK270">
            <v>22200</v>
          </cell>
          <cell r="AL270">
            <v>22000</v>
          </cell>
          <cell r="AM270">
            <v>59907</v>
          </cell>
          <cell r="AN270" t="str">
            <v>RESTO LATAM. - BCA. INVERSION INDIVIDUOS</v>
          </cell>
        </row>
        <row r="271">
          <cell r="AD271">
            <v>10000</v>
          </cell>
          <cell r="AE271">
            <v>12001</v>
          </cell>
          <cell r="AF271">
            <v>12200</v>
          </cell>
          <cell r="AG271">
            <v>12200</v>
          </cell>
          <cell r="AH271">
            <v>12200</v>
          </cell>
          <cell r="AI271">
            <v>12200</v>
          </cell>
          <cell r="AJ271">
            <v>12200</v>
          </cell>
          <cell r="AK271">
            <v>22200</v>
          </cell>
          <cell r="AL271">
            <v>22000</v>
          </cell>
          <cell r="AM271">
            <v>59906</v>
          </cell>
          <cell r="AN271" t="str">
            <v>RESTO LATAM. - BANCA CORPORATIVA</v>
          </cell>
        </row>
        <row r="272">
          <cell r="AD272">
            <v>10000</v>
          </cell>
          <cell r="AE272">
            <v>12001</v>
          </cell>
          <cell r="AF272">
            <v>12200</v>
          </cell>
          <cell r="AG272">
            <v>12200</v>
          </cell>
          <cell r="AH272">
            <v>12200</v>
          </cell>
          <cell r="AI272">
            <v>12200</v>
          </cell>
          <cell r="AJ272">
            <v>12200</v>
          </cell>
          <cell r="AK272">
            <v>22200</v>
          </cell>
          <cell r="AL272">
            <v>22000</v>
          </cell>
          <cell r="AM272">
            <v>59905</v>
          </cell>
          <cell r="AN272" t="str">
            <v>RESTO LATAM. - B. COMERCIAL EMPRESAS</v>
          </cell>
        </row>
        <row r="273">
          <cell r="AD273">
            <v>10000</v>
          </cell>
          <cell r="AE273">
            <v>12001</v>
          </cell>
          <cell r="AF273">
            <v>12200</v>
          </cell>
          <cell r="AG273">
            <v>12200</v>
          </cell>
          <cell r="AH273">
            <v>12200</v>
          </cell>
          <cell r="AI273">
            <v>12200</v>
          </cell>
          <cell r="AJ273">
            <v>12200</v>
          </cell>
          <cell r="AK273">
            <v>22200</v>
          </cell>
          <cell r="AL273">
            <v>22000</v>
          </cell>
          <cell r="AM273">
            <v>59904</v>
          </cell>
          <cell r="AN273" t="str">
            <v>RESTO LATAM. - B. COMERCIAL PYMES</v>
          </cell>
        </row>
        <row r="274">
          <cell r="AD274">
            <v>10000</v>
          </cell>
          <cell r="AE274">
            <v>12001</v>
          </cell>
          <cell r="AF274">
            <v>12200</v>
          </cell>
          <cell r="AG274">
            <v>12200</v>
          </cell>
          <cell r="AH274">
            <v>12200</v>
          </cell>
          <cell r="AI274">
            <v>12200</v>
          </cell>
          <cell r="AJ274">
            <v>12200</v>
          </cell>
          <cell r="AK274">
            <v>22200</v>
          </cell>
          <cell r="AL274">
            <v>22000</v>
          </cell>
          <cell r="AM274">
            <v>59903</v>
          </cell>
          <cell r="AN274" t="str">
            <v>RESTO LATAM. - B. COMERCIAL INDIVIDUOS</v>
          </cell>
        </row>
        <row r="275">
          <cell r="AD275">
            <v>10000</v>
          </cell>
          <cell r="AE275">
            <v>12001</v>
          </cell>
          <cell r="AF275">
            <v>12200</v>
          </cell>
          <cell r="AG275">
            <v>12200</v>
          </cell>
          <cell r="AH275">
            <v>12200</v>
          </cell>
          <cell r="AI275">
            <v>12200</v>
          </cell>
          <cell r="AJ275">
            <v>12200</v>
          </cell>
          <cell r="AK275">
            <v>22200</v>
          </cell>
          <cell r="AL275">
            <v>22000</v>
          </cell>
          <cell r="AM275">
            <v>59902</v>
          </cell>
          <cell r="AN275" t="str">
            <v>RESTO LATAM. - INSTITUCIONAL PRIVADO</v>
          </cell>
        </row>
        <row r="276">
          <cell r="AD276">
            <v>10000</v>
          </cell>
          <cell r="AE276">
            <v>12001</v>
          </cell>
          <cell r="AF276">
            <v>12200</v>
          </cell>
          <cell r="AG276">
            <v>12200</v>
          </cell>
          <cell r="AH276">
            <v>12200</v>
          </cell>
          <cell r="AI276">
            <v>12200</v>
          </cell>
          <cell r="AJ276">
            <v>12200</v>
          </cell>
          <cell r="AK276">
            <v>22200</v>
          </cell>
          <cell r="AL276">
            <v>22000</v>
          </cell>
          <cell r="AM276">
            <v>59901</v>
          </cell>
          <cell r="AN276" t="str">
            <v>RESTO LATAM. - INSTITUCIONAL PUBLICO</v>
          </cell>
        </row>
        <row r="277">
          <cell r="AD277">
            <v>10000</v>
          </cell>
          <cell r="AE277">
            <v>12001</v>
          </cell>
          <cell r="AF277">
            <v>12200</v>
          </cell>
          <cell r="AG277">
            <v>12200</v>
          </cell>
          <cell r="AH277">
            <v>12200</v>
          </cell>
          <cell r="AI277">
            <v>12200</v>
          </cell>
          <cell r="AJ277">
            <v>12200</v>
          </cell>
          <cell r="AK277">
            <v>22200</v>
          </cell>
          <cell r="AL277">
            <v>22000</v>
          </cell>
          <cell r="AM277">
            <v>12409</v>
          </cell>
          <cell r="AN277" t="str">
            <v>AJUSTES GRUPO OHCH</v>
          </cell>
        </row>
        <row r="278">
          <cell r="AD278">
            <v>10000</v>
          </cell>
          <cell r="AE278">
            <v>12001</v>
          </cell>
          <cell r="AF278">
            <v>12200</v>
          </cell>
          <cell r="AG278">
            <v>12200</v>
          </cell>
          <cell r="AH278">
            <v>12200</v>
          </cell>
          <cell r="AI278">
            <v>12200</v>
          </cell>
          <cell r="AJ278">
            <v>12200</v>
          </cell>
          <cell r="AK278">
            <v>22200</v>
          </cell>
          <cell r="AL278">
            <v>22000</v>
          </cell>
          <cell r="AM278">
            <v>12209</v>
          </cell>
          <cell r="AN278" t="str">
            <v>AJUSTES - OTRAS SOC. COM. EXTRANJERO</v>
          </cell>
        </row>
        <row r="279">
          <cell r="AD279">
            <v>10000</v>
          </cell>
          <cell r="AE279">
            <v>12001</v>
          </cell>
          <cell r="AF279">
            <v>12200</v>
          </cell>
          <cell r="AG279">
            <v>12200</v>
          </cell>
          <cell r="AH279">
            <v>12200</v>
          </cell>
          <cell r="AI279">
            <v>12200</v>
          </cell>
          <cell r="AJ279">
            <v>12200</v>
          </cell>
          <cell r="AK279">
            <v>22200</v>
          </cell>
          <cell r="AL279">
            <v>22000</v>
          </cell>
          <cell r="AM279">
            <v>12205</v>
          </cell>
          <cell r="AN279" t="str">
            <v>G.I. LATINOAMERICA</v>
          </cell>
        </row>
        <row r="280">
          <cell r="AD280">
            <v>10000</v>
          </cell>
          <cell r="AE280">
            <v>12001</v>
          </cell>
          <cell r="AF280">
            <v>12350</v>
          </cell>
          <cell r="AG280">
            <v>12350</v>
          </cell>
          <cell r="AH280">
            <v>12350</v>
          </cell>
          <cell r="AI280">
            <v>12350</v>
          </cell>
          <cell r="AJ280">
            <v>12350</v>
          </cell>
          <cell r="AK280">
            <v>22350</v>
          </cell>
          <cell r="AL280">
            <v>22000</v>
          </cell>
          <cell r="AM280">
            <v>53519</v>
          </cell>
          <cell r="AN280" t="str">
            <v>BOLIVIA - PART/G.FINANCIERA RESTO</v>
          </cell>
        </row>
        <row r="281">
          <cell r="AD281">
            <v>10000</v>
          </cell>
          <cell r="AE281">
            <v>12001</v>
          </cell>
          <cell r="AF281">
            <v>12350</v>
          </cell>
          <cell r="AG281">
            <v>12350</v>
          </cell>
          <cell r="AH281">
            <v>12350</v>
          </cell>
          <cell r="AI281">
            <v>12350</v>
          </cell>
          <cell r="AJ281">
            <v>12350</v>
          </cell>
          <cell r="AK281">
            <v>22350</v>
          </cell>
          <cell r="AL281">
            <v>22000</v>
          </cell>
          <cell r="AM281">
            <v>53518</v>
          </cell>
          <cell r="AN281" t="str">
            <v>BOLIVIA - PART/G.FINANCIERA POOL DE FONDOS</v>
          </cell>
        </row>
        <row r="282">
          <cell r="AD282">
            <v>10000</v>
          </cell>
          <cell r="AE282">
            <v>12001</v>
          </cell>
          <cell r="AF282">
            <v>12350</v>
          </cell>
          <cell r="AG282">
            <v>12350</v>
          </cell>
          <cell r="AH282">
            <v>12350</v>
          </cell>
          <cell r="AI282">
            <v>12350</v>
          </cell>
          <cell r="AJ282">
            <v>12350</v>
          </cell>
          <cell r="AK282">
            <v>22350</v>
          </cell>
          <cell r="AL282">
            <v>22000</v>
          </cell>
          <cell r="AM282">
            <v>53517</v>
          </cell>
          <cell r="AN282" t="str">
            <v>BOLIVIA - PART/G.FINANCIERA CARTERAS ALCO</v>
          </cell>
        </row>
        <row r="283">
          <cell r="AD283">
            <v>10000</v>
          </cell>
          <cell r="AE283">
            <v>12001</v>
          </cell>
          <cell r="AF283">
            <v>12350</v>
          </cell>
          <cell r="AG283">
            <v>12350</v>
          </cell>
          <cell r="AH283">
            <v>12350</v>
          </cell>
          <cell r="AI283">
            <v>12350</v>
          </cell>
          <cell r="AJ283">
            <v>12350</v>
          </cell>
          <cell r="AK283">
            <v>22350</v>
          </cell>
          <cell r="AL283">
            <v>22000</v>
          </cell>
          <cell r="AM283">
            <v>53516</v>
          </cell>
          <cell r="AN283" t="str">
            <v>BOLIVIA - BANCA PRIVADA INT.</v>
          </cell>
        </row>
        <row r="284">
          <cell r="AD284">
            <v>10000</v>
          </cell>
          <cell r="AE284">
            <v>12001</v>
          </cell>
          <cell r="AF284">
            <v>12350</v>
          </cell>
          <cell r="AG284">
            <v>12350</v>
          </cell>
          <cell r="AH284">
            <v>12350</v>
          </cell>
          <cell r="AI284">
            <v>12350</v>
          </cell>
          <cell r="AJ284">
            <v>12350</v>
          </cell>
          <cell r="AK284">
            <v>22350</v>
          </cell>
          <cell r="AL284">
            <v>22000</v>
          </cell>
          <cell r="AM284">
            <v>53515</v>
          </cell>
          <cell r="AN284" t="str">
            <v>BOLIVIA - GESTION DE ACTIVOS SEGUROS</v>
          </cell>
        </row>
        <row r="285">
          <cell r="AD285">
            <v>10000</v>
          </cell>
          <cell r="AE285">
            <v>12001</v>
          </cell>
          <cell r="AF285">
            <v>12350</v>
          </cell>
          <cell r="AG285">
            <v>12350</v>
          </cell>
          <cell r="AH285">
            <v>12350</v>
          </cell>
          <cell r="AI285">
            <v>12350</v>
          </cell>
          <cell r="AJ285">
            <v>12350</v>
          </cell>
          <cell r="AK285">
            <v>22350</v>
          </cell>
          <cell r="AL285">
            <v>22000</v>
          </cell>
          <cell r="AM285">
            <v>53514</v>
          </cell>
          <cell r="AN285" t="str">
            <v>BOLIVIA - FONDOS DE PENSIONES</v>
          </cell>
        </row>
        <row r="286">
          <cell r="AD286">
            <v>10000</v>
          </cell>
          <cell r="AE286">
            <v>12001</v>
          </cell>
          <cell r="AF286">
            <v>12350</v>
          </cell>
          <cell r="AG286">
            <v>12350</v>
          </cell>
          <cell r="AH286">
            <v>12350</v>
          </cell>
          <cell r="AI286">
            <v>12350</v>
          </cell>
          <cell r="AJ286">
            <v>12350</v>
          </cell>
          <cell r="AK286">
            <v>22350</v>
          </cell>
          <cell r="AL286">
            <v>22000</v>
          </cell>
          <cell r="AM286">
            <v>53513</v>
          </cell>
          <cell r="AN286" t="str">
            <v>BOLIVIA - FONDOS DE INVERSION</v>
          </cell>
        </row>
        <row r="287">
          <cell r="AD287">
            <v>10000</v>
          </cell>
          <cell r="AE287">
            <v>12001</v>
          </cell>
          <cell r="AF287">
            <v>12350</v>
          </cell>
          <cell r="AG287">
            <v>12350</v>
          </cell>
          <cell r="AH287">
            <v>12350</v>
          </cell>
          <cell r="AI287">
            <v>12350</v>
          </cell>
          <cell r="AJ287">
            <v>12350</v>
          </cell>
          <cell r="AK287">
            <v>22350</v>
          </cell>
          <cell r="AL287">
            <v>22000</v>
          </cell>
          <cell r="AM287">
            <v>53512</v>
          </cell>
          <cell r="AN287" t="str">
            <v>BOLIVIA - TESORERIA CART. DIR.</v>
          </cell>
        </row>
        <row r="288">
          <cell r="AD288">
            <v>10000</v>
          </cell>
          <cell r="AE288">
            <v>12001</v>
          </cell>
          <cell r="AF288">
            <v>12350</v>
          </cell>
          <cell r="AG288">
            <v>12350</v>
          </cell>
          <cell r="AH288">
            <v>12350</v>
          </cell>
          <cell r="AI288">
            <v>12350</v>
          </cell>
          <cell r="AJ288">
            <v>12350</v>
          </cell>
          <cell r="AK288">
            <v>22350</v>
          </cell>
          <cell r="AL288">
            <v>22000</v>
          </cell>
          <cell r="AM288">
            <v>53511</v>
          </cell>
          <cell r="AN288" t="str">
            <v>BOLIVIA - TESORERIA TRADING</v>
          </cell>
        </row>
        <row r="289">
          <cell r="AD289">
            <v>10000</v>
          </cell>
          <cell r="AE289">
            <v>12001</v>
          </cell>
          <cell r="AF289">
            <v>12350</v>
          </cell>
          <cell r="AG289">
            <v>12350</v>
          </cell>
          <cell r="AH289">
            <v>12350</v>
          </cell>
          <cell r="AI289">
            <v>12350</v>
          </cell>
          <cell r="AJ289">
            <v>12350</v>
          </cell>
          <cell r="AK289">
            <v>22350</v>
          </cell>
          <cell r="AL289">
            <v>22000</v>
          </cell>
          <cell r="AM289">
            <v>53510</v>
          </cell>
          <cell r="AN289" t="str">
            <v>BOLIVIA - TESORERIA CLIENTES</v>
          </cell>
        </row>
        <row r="290">
          <cell r="AD290">
            <v>10000</v>
          </cell>
          <cell r="AE290">
            <v>12001</v>
          </cell>
          <cell r="AF290">
            <v>12350</v>
          </cell>
          <cell r="AG290">
            <v>12350</v>
          </cell>
          <cell r="AH290">
            <v>12350</v>
          </cell>
          <cell r="AI290">
            <v>12350</v>
          </cell>
          <cell r="AJ290">
            <v>12350</v>
          </cell>
          <cell r="AK290">
            <v>22350</v>
          </cell>
          <cell r="AL290">
            <v>22000</v>
          </cell>
          <cell r="AM290">
            <v>53509</v>
          </cell>
          <cell r="AN290" t="str">
            <v>BOLIVIA - BCA. INVERSION EMPRESAS</v>
          </cell>
        </row>
        <row r="291">
          <cell r="AD291">
            <v>10000</v>
          </cell>
          <cell r="AE291">
            <v>12001</v>
          </cell>
          <cell r="AF291">
            <v>12350</v>
          </cell>
          <cell r="AG291">
            <v>12350</v>
          </cell>
          <cell r="AH291">
            <v>12350</v>
          </cell>
          <cell r="AI291">
            <v>12350</v>
          </cell>
          <cell r="AJ291">
            <v>12350</v>
          </cell>
          <cell r="AK291">
            <v>22350</v>
          </cell>
          <cell r="AL291">
            <v>22000</v>
          </cell>
          <cell r="AM291">
            <v>53508</v>
          </cell>
          <cell r="AN291" t="str">
            <v>BOLIVIA - BCA. INVERSION PYMES</v>
          </cell>
        </row>
        <row r="292">
          <cell r="AD292">
            <v>10000</v>
          </cell>
          <cell r="AE292">
            <v>12001</v>
          </cell>
          <cell r="AF292">
            <v>12350</v>
          </cell>
          <cell r="AG292">
            <v>12350</v>
          </cell>
          <cell r="AH292">
            <v>12350</v>
          </cell>
          <cell r="AI292">
            <v>12350</v>
          </cell>
          <cell r="AJ292">
            <v>12350</v>
          </cell>
          <cell r="AK292">
            <v>22350</v>
          </cell>
          <cell r="AL292">
            <v>22000</v>
          </cell>
          <cell r="AM292">
            <v>53507</v>
          </cell>
          <cell r="AN292" t="str">
            <v>BOLIVIA - BCA. INVERSION INDIVIDUOS</v>
          </cell>
        </row>
        <row r="293">
          <cell r="AD293">
            <v>10000</v>
          </cell>
          <cell r="AE293">
            <v>12001</v>
          </cell>
          <cell r="AF293">
            <v>12350</v>
          </cell>
          <cell r="AG293">
            <v>12350</v>
          </cell>
          <cell r="AH293">
            <v>12350</v>
          </cell>
          <cell r="AI293">
            <v>12350</v>
          </cell>
          <cell r="AJ293">
            <v>12350</v>
          </cell>
          <cell r="AK293">
            <v>22350</v>
          </cell>
          <cell r="AL293">
            <v>22000</v>
          </cell>
          <cell r="AM293">
            <v>53506</v>
          </cell>
          <cell r="AN293" t="str">
            <v>BOLIVIA - BANCA CORPORATIVA</v>
          </cell>
        </row>
        <row r="294">
          <cell r="AD294">
            <v>10000</v>
          </cell>
          <cell r="AE294">
            <v>12001</v>
          </cell>
          <cell r="AF294">
            <v>12350</v>
          </cell>
          <cell r="AG294">
            <v>12350</v>
          </cell>
          <cell r="AH294">
            <v>12350</v>
          </cell>
          <cell r="AI294">
            <v>12350</v>
          </cell>
          <cell r="AJ294">
            <v>12350</v>
          </cell>
          <cell r="AK294">
            <v>22350</v>
          </cell>
          <cell r="AL294">
            <v>22000</v>
          </cell>
          <cell r="AM294">
            <v>53505</v>
          </cell>
          <cell r="AN294" t="str">
            <v>BOLIVIA - B. COMERCIAL EMPRESAS</v>
          </cell>
        </row>
        <row r="295">
          <cell r="AD295">
            <v>10000</v>
          </cell>
          <cell r="AE295">
            <v>12001</v>
          </cell>
          <cell r="AF295">
            <v>12350</v>
          </cell>
          <cell r="AG295">
            <v>12350</v>
          </cell>
          <cell r="AH295">
            <v>12350</v>
          </cell>
          <cell r="AI295">
            <v>12350</v>
          </cell>
          <cell r="AJ295">
            <v>12350</v>
          </cell>
          <cell r="AK295">
            <v>22350</v>
          </cell>
          <cell r="AL295">
            <v>22000</v>
          </cell>
          <cell r="AM295">
            <v>53504</v>
          </cell>
          <cell r="AN295" t="str">
            <v>BOLIVIA - B. COMERCIAL PYMES</v>
          </cell>
        </row>
        <row r="296">
          <cell r="AD296">
            <v>10000</v>
          </cell>
          <cell r="AE296">
            <v>12001</v>
          </cell>
          <cell r="AF296">
            <v>12350</v>
          </cell>
          <cell r="AG296">
            <v>12350</v>
          </cell>
          <cell r="AH296">
            <v>12350</v>
          </cell>
          <cell r="AI296">
            <v>12350</v>
          </cell>
          <cell r="AJ296">
            <v>12350</v>
          </cell>
          <cell r="AK296">
            <v>22350</v>
          </cell>
          <cell r="AL296">
            <v>22000</v>
          </cell>
          <cell r="AM296">
            <v>53503</v>
          </cell>
          <cell r="AN296" t="str">
            <v>BOLIVIA - B. COMERCIAL INDIVIDUOS</v>
          </cell>
        </row>
        <row r="297">
          <cell r="AD297">
            <v>10000</v>
          </cell>
          <cell r="AE297">
            <v>12001</v>
          </cell>
          <cell r="AF297">
            <v>12350</v>
          </cell>
          <cell r="AG297">
            <v>12350</v>
          </cell>
          <cell r="AH297">
            <v>12350</v>
          </cell>
          <cell r="AI297">
            <v>12350</v>
          </cell>
          <cell r="AJ297">
            <v>12350</v>
          </cell>
          <cell r="AK297">
            <v>22350</v>
          </cell>
          <cell r="AL297">
            <v>22000</v>
          </cell>
          <cell r="AM297">
            <v>53502</v>
          </cell>
          <cell r="AN297" t="str">
            <v>BOLIVIA - INSTITUCIONAL PRIVADO</v>
          </cell>
        </row>
        <row r="298">
          <cell r="AD298">
            <v>10000</v>
          </cell>
          <cell r="AE298">
            <v>12001</v>
          </cell>
          <cell r="AF298">
            <v>12350</v>
          </cell>
          <cell r="AG298">
            <v>12350</v>
          </cell>
          <cell r="AH298">
            <v>12350</v>
          </cell>
          <cell r="AI298">
            <v>12350</v>
          </cell>
          <cell r="AJ298">
            <v>12350</v>
          </cell>
          <cell r="AK298">
            <v>22350</v>
          </cell>
          <cell r="AL298">
            <v>22000</v>
          </cell>
          <cell r="AM298">
            <v>53501</v>
          </cell>
          <cell r="AN298" t="str">
            <v>BOLIVIA - INSTITUCIONAL PUBLICO</v>
          </cell>
        </row>
        <row r="299">
          <cell r="AD299">
            <v>10000</v>
          </cell>
          <cell r="AE299">
            <v>12001</v>
          </cell>
          <cell r="AF299">
            <v>12350</v>
          </cell>
          <cell r="AG299">
            <v>12350</v>
          </cell>
          <cell r="AH299">
            <v>12350</v>
          </cell>
          <cell r="AI299">
            <v>12350</v>
          </cell>
          <cell r="AJ299">
            <v>12350</v>
          </cell>
          <cell r="AK299">
            <v>22350</v>
          </cell>
          <cell r="AL299">
            <v>22000</v>
          </cell>
          <cell r="AM299">
            <v>12359</v>
          </cell>
          <cell r="AN299" t="str">
            <v>AJUSTES - COMERCIAL BOLIVIA</v>
          </cell>
        </row>
        <row r="300">
          <cell r="AD300">
            <v>10000</v>
          </cell>
          <cell r="AE300">
            <v>12001</v>
          </cell>
          <cell r="AF300">
            <v>12360</v>
          </cell>
          <cell r="AG300">
            <v>12360</v>
          </cell>
          <cell r="AH300">
            <v>12360</v>
          </cell>
          <cell r="AI300">
            <v>12360</v>
          </cell>
          <cell r="AJ300">
            <v>12360</v>
          </cell>
          <cell r="AK300">
            <v>22360</v>
          </cell>
          <cell r="AL300">
            <v>22000</v>
          </cell>
          <cell r="AM300">
            <v>53619</v>
          </cell>
          <cell r="AN300" t="str">
            <v>PANAMA - PART/G.FINANCIERA RESTO</v>
          </cell>
        </row>
        <row r="301">
          <cell r="AD301">
            <v>10000</v>
          </cell>
          <cell r="AE301">
            <v>12001</v>
          </cell>
          <cell r="AF301">
            <v>12360</v>
          </cell>
          <cell r="AG301">
            <v>12360</v>
          </cell>
          <cell r="AH301">
            <v>12360</v>
          </cell>
          <cell r="AI301">
            <v>12360</v>
          </cell>
          <cell r="AJ301">
            <v>12360</v>
          </cell>
          <cell r="AK301">
            <v>22360</v>
          </cell>
          <cell r="AL301">
            <v>22000</v>
          </cell>
          <cell r="AM301">
            <v>53618</v>
          </cell>
          <cell r="AN301" t="str">
            <v>PANAMA - PART/G.FINANCIERA POOL DE FONDOS</v>
          </cell>
        </row>
        <row r="302">
          <cell r="AD302">
            <v>10000</v>
          </cell>
          <cell r="AE302">
            <v>12001</v>
          </cell>
          <cell r="AF302">
            <v>12360</v>
          </cell>
          <cell r="AG302">
            <v>12360</v>
          </cell>
          <cell r="AH302">
            <v>12360</v>
          </cell>
          <cell r="AI302">
            <v>12360</v>
          </cell>
          <cell r="AJ302">
            <v>12360</v>
          </cell>
          <cell r="AK302">
            <v>22360</v>
          </cell>
          <cell r="AL302">
            <v>22000</v>
          </cell>
          <cell r="AM302">
            <v>53617</v>
          </cell>
          <cell r="AN302" t="str">
            <v>PANAMA - PART/G.FINANCIERA CARTERAS ALCO</v>
          </cell>
        </row>
        <row r="303">
          <cell r="AD303">
            <v>10000</v>
          </cell>
          <cell r="AE303">
            <v>12001</v>
          </cell>
          <cell r="AF303">
            <v>12360</v>
          </cell>
          <cell r="AG303">
            <v>12360</v>
          </cell>
          <cell r="AH303">
            <v>12360</v>
          </cell>
          <cell r="AI303">
            <v>12360</v>
          </cell>
          <cell r="AJ303">
            <v>12360</v>
          </cell>
          <cell r="AK303">
            <v>22360</v>
          </cell>
          <cell r="AL303">
            <v>22000</v>
          </cell>
          <cell r="AM303">
            <v>53616</v>
          </cell>
          <cell r="AN303" t="str">
            <v>PANAMA - BANCA PRIVADA INT.</v>
          </cell>
        </row>
        <row r="304">
          <cell r="AD304">
            <v>10000</v>
          </cell>
          <cell r="AE304">
            <v>12001</v>
          </cell>
          <cell r="AF304">
            <v>12360</v>
          </cell>
          <cell r="AG304">
            <v>12360</v>
          </cell>
          <cell r="AH304">
            <v>12360</v>
          </cell>
          <cell r="AI304">
            <v>12360</v>
          </cell>
          <cell r="AJ304">
            <v>12360</v>
          </cell>
          <cell r="AK304">
            <v>22360</v>
          </cell>
          <cell r="AL304">
            <v>22000</v>
          </cell>
          <cell r="AM304">
            <v>53615</v>
          </cell>
          <cell r="AN304" t="str">
            <v>PANAMA - GESTION DE ACTIVOS SEGUROS</v>
          </cell>
        </row>
        <row r="305">
          <cell r="AD305">
            <v>10000</v>
          </cell>
          <cell r="AE305">
            <v>12001</v>
          </cell>
          <cell r="AF305">
            <v>12360</v>
          </cell>
          <cell r="AG305">
            <v>12360</v>
          </cell>
          <cell r="AH305">
            <v>12360</v>
          </cell>
          <cell r="AI305">
            <v>12360</v>
          </cell>
          <cell r="AJ305">
            <v>12360</v>
          </cell>
          <cell r="AK305">
            <v>22360</v>
          </cell>
          <cell r="AL305">
            <v>22000</v>
          </cell>
          <cell r="AM305">
            <v>53614</v>
          </cell>
          <cell r="AN305" t="str">
            <v>PANAMA - FONDOS DE PENSIONES</v>
          </cell>
        </row>
        <row r="306">
          <cell r="AD306">
            <v>10000</v>
          </cell>
          <cell r="AE306">
            <v>12001</v>
          </cell>
          <cell r="AF306">
            <v>12360</v>
          </cell>
          <cell r="AG306">
            <v>12360</v>
          </cell>
          <cell r="AH306">
            <v>12360</v>
          </cell>
          <cell r="AI306">
            <v>12360</v>
          </cell>
          <cell r="AJ306">
            <v>12360</v>
          </cell>
          <cell r="AK306">
            <v>22360</v>
          </cell>
          <cell r="AL306">
            <v>22000</v>
          </cell>
          <cell r="AM306">
            <v>53613</v>
          </cell>
          <cell r="AN306" t="str">
            <v>PANAMA - FONDOS DE INVERSION</v>
          </cell>
        </row>
        <row r="307">
          <cell r="AD307">
            <v>10000</v>
          </cell>
          <cell r="AE307">
            <v>12001</v>
          </cell>
          <cell r="AF307">
            <v>12360</v>
          </cell>
          <cell r="AG307">
            <v>12360</v>
          </cell>
          <cell r="AH307">
            <v>12360</v>
          </cell>
          <cell r="AI307">
            <v>12360</v>
          </cell>
          <cell r="AJ307">
            <v>12360</v>
          </cell>
          <cell r="AK307">
            <v>22360</v>
          </cell>
          <cell r="AL307">
            <v>22000</v>
          </cell>
          <cell r="AM307">
            <v>53612</v>
          </cell>
          <cell r="AN307" t="str">
            <v>PANAMA - TESORERIA CART. DIR.</v>
          </cell>
        </row>
        <row r="308">
          <cell r="AD308">
            <v>10000</v>
          </cell>
          <cell r="AE308">
            <v>12001</v>
          </cell>
          <cell r="AF308">
            <v>12360</v>
          </cell>
          <cell r="AG308">
            <v>12360</v>
          </cell>
          <cell r="AH308">
            <v>12360</v>
          </cell>
          <cell r="AI308">
            <v>12360</v>
          </cell>
          <cell r="AJ308">
            <v>12360</v>
          </cell>
          <cell r="AK308">
            <v>22360</v>
          </cell>
          <cell r="AL308">
            <v>22000</v>
          </cell>
          <cell r="AM308">
            <v>53611</v>
          </cell>
          <cell r="AN308" t="str">
            <v>PANAMA - TESORERIA TRADING</v>
          </cell>
        </row>
        <row r="309">
          <cell r="AD309">
            <v>10000</v>
          </cell>
          <cell r="AE309">
            <v>12001</v>
          </cell>
          <cell r="AF309">
            <v>12360</v>
          </cell>
          <cell r="AG309">
            <v>12360</v>
          </cell>
          <cell r="AH309">
            <v>12360</v>
          </cell>
          <cell r="AI309">
            <v>12360</v>
          </cell>
          <cell r="AJ309">
            <v>12360</v>
          </cell>
          <cell r="AK309">
            <v>22360</v>
          </cell>
          <cell r="AL309">
            <v>22000</v>
          </cell>
          <cell r="AM309">
            <v>53610</v>
          </cell>
          <cell r="AN309" t="str">
            <v>PANAMA - TESORERIA CLIENTES</v>
          </cell>
        </row>
        <row r="310">
          <cell r="AD310">
            <v>10000</v>
          </cell>
          <cell r="AE310">
            <v>12001</v>
          </cell>
          <cell r="AF310">
            <v>12360</v>
          </cell>
          <cell r="AG310">
            <v>12360</v>
          </cell>
          <cell r="AH310">
            <v>12360</v>
          </cell>
          <cell r="AI310">
            <v>12360</v>
          </cell>
          <cell r="AJ310">
            <v>12360</v>
          </cell>
          <cell r="AK310">
            <v>22360</v>
          </cell>
          <cell r="AL310">
            <v>22000</v>
          </cell>
          <cell r="AM310">
            <v>53609</v>
          </cell>
          <cell r="AN310" t="str">
            <v>PANAMA - BCA. INVERSION EMPRESAS</v>
          </cell>
        </row>
        <row r="311">
          <cell r="AD311">
            <v>10000</v>
          </cell>
          <cell r="AE311">
            <v>12001</v>
          </cell>
          <cell r="AF311">
            <v>12360</v>
          </cell>
          <cell r="AG311">
            <v>12360</v>
          </cell>
          <cell r="AH311">
            <v>12360</v>
          </cell>
          <cell r="AI311">
            <v>12360</v>
          </cell>
          <cell r="AJ311">
            <v>12360</v>
          </cell>
          <cell r="AK311">
            <v>22360</v>
          </cell>
          <cell r="AL311">
            <v>22000</v>
          </cell>
          <cell r="AM311">
            <v>53608</v>
          </cell>
          <cell r="AN311" t="str">
            <v>PANAMA - BCA. INVERSION PYMES</v>
          </cell>
        </row>
        <row r="312">
          <cell r="AD312">
            <v>10000</v>
          </cell>
          <cell r="AE312">
            <v>12001</v>
          </cell>
          <cell r="AF312">
            <v>12360</v>
          </cell>
          <cell r="AG312">
            <v>12360</v>
          </cell>
          <cell r="AH312">
            <v>12360</v>
          </cell>
          <cell r="AI312">
            <v>12360</v>
          </cell>
          <cell r="AJ312">
            <v>12360</v>
          </cell>
          <cell r="AK312">
            <v>22360</v>
          </cell>
          <cell r="AL312">
            <v>22000</v>
          </cell>
          <cell r="AM312">
            <v>53607</v>
          </cell>
          <cell r="AN312" t="str">
            <v>PANAMA - BCA. INVERSION INDIVIDUOS</v>
          </cell>
        </row>
        <row r="313">
          <cell r="AD313">
            <v>10000</v>
          </cell>
          <cell r="AE313">
            <v>12001</v>
          </cell>
          <cell r="AF313">
            <v>12360</v>
          </cell>
          <cell r="AG313">
            <v>12360</v>
          </cell>
          <cell r="AH313">
            <v>12360</v>
          </cell>
          <cell r="AI313">
            <v>12360</v>
          </cell>
          <cell r="AJ313">
            <v>12360</v>
          </cell>
          <cell r="AK313">
            <v>22360</v>
          </cell>
          <cell r="AL313">
            <v>22000</v>
          </cell>
          <cell r="AM313">
            <v>53606</v>
          </cell>
          <cell r="AN313" t="str">
            <v>PANAMA - BANCA CORPORATIVA</v>
          </cell>
        </row>
        <row r="314">
          <cell r="AD314">
            <v>10000</v>
          </cell>
          <cell r="AE314">
            <v>12001</v>
          </cell>
          <cell r="AF314">
            <v>12360</v>
          </cell>
          <cell r="AG314">
            <v>12360</v>
          </cell>
          <cell r="AH314">
            <v>12360</v>
          </cell>
          <cell r="AI314">
            <v>12360</v>
          </cell>
          <cell r="AJ314">
            <v>12360</v>
          </cell>
          <cell r="AK314">
            <v>22360</v>
          </cell>
          <cell r="AL314">
            <v>22000</v>
          </cell>
          <cell r="AM314">
            <v>53605</v>
          </cell>
          <cell r="AN314" t="str">
            <v>PANAMA - B. COMERCIAL EMPRESAS</v>
          </cell>
        </row>
        <row r="315">
          <cell r="AD315">
            <v>10000</v>
          </cell>
          <cell r="AE315">
            <v>12001</v>
          </cell>
          <cell r="AF315">
            <v>12360</v>
          </cell>
          <cell r="AG315">
            <v>12360</v>
          </cell>
          <cell r="AH315">
            <v>12360</v>
          </cell>
          <cell r="AI315">
            <v>12360</v>
          </cell>
          <cell r="AJ315">
            <v>12360</v>
          </cell>
          <cell r="AK315">
            <v>22360</v>
          </cell>
          <cell r="AL315">
            <v>22000</v>
          </cell>
          <cell r="AM315">
            <v>53604</v>
          </cell>
          <cell r="AN315" t="str">
            <v>PANAMA - B. COMERCIAL PYMES</v>
          </cell>
        </row>
        <row r="316">
          <cell r="AD316">
            <v>10000</v>
          </cell>
          <cell r="AE316">
            <v>12001</v>
          </cell>
          <cell r="AF316">
            <v>12360</v>
          </cell>
          <cell r="AG316">
            <v>12360</v>
          </cell>
          <cell r="AH316">
            <v>12360</v>
          </cell>
          <cell r="AI316">
            <v>12360</v>
          </cell>
          <cell r="AJ316">
            <v>12360</v>
          </cell>
          <cell r="AK316">
            <v>22360</v>
          </cell>
          <cell r="AL316">
            <v>22000</v>
          </cell>
          <cell r="AM316">
            <v>53603</v>
          </cell>
          <cell r="AN316" t="str">
            <v>PANAMA - B. COMERCIAL INDIVIDUOS</v>
          </cell>
        </row>
        <row r="317">
          <cell r="AD317">
            <v>10000</v>
          </cell>
          <cell r="AE317">
            <v>12001</v>
          </cell>
          <cell r="AF317">
            <v>12360</v>
          </cell>
          <cell r="AG317">
            <v>12360</v>
          </cell>
          <cell r="AH317">
            <v>12360</v>
          </cell>
          <cell r="AI317">
            <v>12360</v>
          </cell>
          <cell r="AJ317">
            <v>12360</v>
          </cell>
          <cell r="AK317">
            <v>22360</v>
          </cell>
          <cell r="AL317">
            <v>22000</v>
          </cell>
          <cell r="AM317">
            <v>53602</v>
          </cell>
          <cell r="AN317" t="str">
            <v>PANAMA - INSTITUCIONAL PRIVADO</v>
          </cell>
        </row>
        <row r="318">
          <cell r="AD318">
            <v>10000</v>
          </cell>
          <cell r="AE318">
            <v>12001</v>
          </cell>
          <cell r="AF318">
            <v>12360</v>
          </cell>
          <cell r="AG318">
            <v>12360</v>
          </cell>
          <cell r="AH318">
            <v>12360</v>
          </cell>
          <cell r="AI318">
            <v>12360</v>
          </cell>
          <cell r="AJ318">
            <v>12360</v>
          </cell>
          <cell r="AK318">
            <v>22360</v>
          </cell>
          <cell r="AL318">
            <v>22000</v>
          </cell>
          <cell r="AM318">
            <v>53601</v>
          </cell>
          <cell r="AN318" t="str">
            <v>PANAMA - INSTITUCIONAL PUBLICO</v>
          </cell>
        </row>
        <row r="319">
          <cell r="AD319">
            <v>10000</v>
          </cell>
          <cell r="AE319">
            <v>12001</v>
          </cell>
          <cell r="AF319">
            <v>12360</v>
          </cell>
          <cell r="AG319">
            <v>12360</v>
          </cell>
          <cell r="AH319">
            <v>12360</v>
          </cell>
          <cell r="AI319">
            <v>12360</v>
          </cell>
          <cell r="AJ319">
            <v>12360</v>
          </cell>
          <cell r="AK319">
            <v>22360</v>
          </cell>
          <cell r="AL319">
            <v>22000</v>
          </cell>
          <cell r="AM319">
            <v>12369</v>
          </cell>
          <cell r="AN319" t="str">
            <v>AJUSTES COMERCIAL PANAMA</v>
          </cell>
        </row>
        <row r="320">
          <cell r="AD320">
            <v>10000</v>
          </cell>
          <cell r="AE320">
            <v>12001</v>
          </cell>
          <cell r="AF320">
            <v>12420</v>
          </cell>
          <cell r="AG320">
            <v>12420</v>
          </cell>
          <cell r="AH320">
            <v>12420</v>
          </cell>
          <cell r="AI320">
            <v>12420</v>
          </cell>
          <cell r="AJ320">
            <v>12420</v>
          </cell>
          <cell r="AK320">
            <v>22420</v>
          </cell>
          <cell r="AL320">
            <v>22000</v>
          </cell>
          <cell r="AM320">
            <v>54219</v>
          </cell>
          <cell r="AN320" t="str">
            <v>PARAGUAY - PART/G.FINANCIERA RESTO</v>
          </cell>
        </row>
        <row r="321">
          <cell r="AD321">
            <v>10000</v>
          </cell>
          <cell r="AE321">
            <v>12001</v>
          </cell>
          <cell r="AF321">
            <v>12420</v>
          </cell>
          <cell r="AG321">
            <v>12420</v>
          </cell>
          <cell r="AH321">
            <v>12420</v>
          </cell>
          <cell r="AI321">
            <v>12420</v>
          </cell>
          <cell r="AJ321">
            <v>12420</v>
          </cell>
          <cell r="AK321">
            <v>22420</v>
          </cell>
          <cell r="AL321">
            <v>22000</v>
          </cell>
          <cell r="AM321">
            <v>54218</v>
          </cell>
          <cell r="AN321" t="str">
            <v>PARAGUAY - PART/G.FINANCIERA POOL DE FONDOS</v>
          </cell>
        </row>
        <row r="322">
          <cell r="AD322">
            <v>10000</v>
          </cell>
          <cell r="AE322">
            <v>12001</v>
          </cell>
          <cell r="AF322">
            <v>12420</v>
          </cell>
          <cell r="AG322">
            <v>12420</v>
          </cell>
          <cell r="AH322">
            <v>12420</v>
          </cell>
          <cell r="AI322">
            <v>12420</v>
          </cell>
          <cell r="AJ322">
            <v>12420</v>
          </cell>
          <cell r="AK322">
            <v>22420</v>
          </cell>
          <cell r="AL322">
            <v>22000</v>
          </cell>
          <cell r="AM322">
            <v>54217</v>
          </cell>
          <cell r="AN322" t="str">
            <v>PARAGUAY - PART/G.FINANCIERA CARTERAS ALCO</v>
          </cell>
        </row>
        <row r="323">
          <cell r="AD323">
            <v>10000</v>
          </cell>
          <cell r="AE323">
            <v>12001</v>
          </cell>
          <cell r="AF323">
            <v>12420</v>
          </cell>
          <cell r="AG323">
            <v>12420</v>
          </cell>
          <cell r="AH323">
            <v>12420</v>
          </cell>
          <cell r="AI323">
            <v>12420</v>
          </cell>
          <cell r="AJ323">
            <v>12420</v>
          </cell>
          <cell r="AK323">
            <v>22420</v>
          </cell>
          <cell r="AL323">
            <v>22000</v>
          </cell>
          <cell r="AM323">
            <v>54216</v>
          </cell>
          <cell r="AN323" t="str">
            <v>PARAGUAY - BANCA PRIVADA INT.</v>
          </cell>
        </row>
        <row r="324">
          <cell r="AD324">
            <v>10000</v>
          </cell>
          <cell r="AE324">
            <v>12001</v>
          </cell>
          <cell r="AF324">
            <v>12420</v>
          </cell>
          <cell r="AG324">
            <v>12420</v>
          </cell>
          <cell r="AH324">
            <v>12420</v>
          </cell>
          <cell r="AI324">
            <v>12420</v>
          </cell>
          <cell r="AJ324">
            <v>12420</v>
          </cell>
          <cell r="AK324">
            <v>22420</v>
          </cell>
          <cell r="AL324">
            <v>22000</v>
          </cell>
          <cell r="AM324">
            <v>54215</v>
          </cell>
          <cell r="AN324" t="str">
            <v>PARAGUAY - GESTION DE ACTIVOS SEGUROS</v>
          </cell>
        </row>
        <row r="325">
          <cell r="AD325">
            <v>10000</v>
          </cell>
          <cell r="AE325">
            <v>12001</v>
          </cell>
          <cell r="AF325">
            <v>12420</v>
          </cell>
          <cell r="AG325">
            <v>12420</v>
          </cell>
          <cell r="AH325">
            <v>12420</v>
          </cell>
          <cell r="AI325">
            <v>12420</v>
          </cell>
          <cell r="AJ325">
            <v>12420</v>
          </cell>
          <cell r="AK325">
            <v>22420</v>
          </cell>
          <cell r="AL325">
            <v>22000</v>
          </cell>
          <cell r="AM325">
            <v>54214</v>
          </cell>
          <cell r="AN325" t="str">
            <v>PARAGUAY - FONDOS DE PENSIONES</v>
          </cell>
        </row>
        <row r="326">
          <cell r="AD326">
            <v>10000</v>
          </cell>
          <cell r="AE326">
            <v>12001</v>
          </cell>
          <cell r="AF326">
            <v>12420</v>
          </cell>
          <cell r="AG326">
            <v>12420</v>
          </cell>
          <cell r="AH326">
            <v>12420</v>
          </cell>
          <cell r="AI326">
            <v>12420</v>
          </cell>
          <cell r="AJ326">
            <v>12420</v>
          </cell>
          <cell r="AK326">
            <v>22420</v>
          </cell>
          <cell r="AL326">
            <v>22000</v>
          </cell>
          <cell r="AM326">
            <v>54213</v>
          </cell>
          <cell r="AN326" t="str">
            <v>PARAGUAY - FONDOS DE INVERSION</v>
          </cell>
        </row>
        <row r="327">
          <cell r="AD327">
            <v>10000</v>
          </cell>
          <cell r="AE327">
            <v>12001</v>
          </cell>
          <cell r="AF327">
            <v>12420</v>
          </cell>
          <cell r="AG327">
            <v>12420</v>
          </cell>
          <cell r="AH327">
            <v>12420</v>
          </cell>
          <cell r="AI327">
            <v>12420</v>
          </cell>
          <cell r="AJ327">
            <v>12420</v>
          </cell>
          <cell r="AK327">
            <v>22420</v>
          </cell>
          <cell r="AL327">
            <v>22000</v>
          </cell>
          <cell r="AM327">
            <v>54212</v>
          </cell>
          <cell r="AN327" t="str">
            <v>PARAGUAY - TESORERIA CART. DIR.</v>
          </cell>
        </row>
        <row r="328">
          <cell r="AD328">
            <v>10000</v>
          </cell>
          <cell r="AE328">
            <v>12001</v>
          </cell>
          <cell r="AF328">
            <v>12420</v>
          </cell>
          <cell r="AG328">
            <v>12420</v>
          </cell>
          <cell r="AH328">
            <v>12420</v>
          </cell>
          <cell r="AI328">
            <v>12420</v>
          </cell>
          <cell r="AJ328">
            <v>12420</v>
          </cell>
          <cell r="AK328">
            <v>22420</v>
          </cell>
          <cell r="AL328">
            <v>22000</v>
          </cell>
          <cell r="AM328">
            <v>54211</v>
          </cell>
          <cell r="AN328" t="str">
            <v>PARAGUAY - TESORERIA TRADING</v>
          </cell>
        </row>
        <row r="329">
          <cell r="AD329">
            <v>10000</v>
          </cell>
          <cell r="AE329">
            <v>12001</v>
          </cell>
          <cell r="AF329">
            <v>12420</v>
          </cell>
          <cell r="AG329">
            <v>12420</v>
          </cell>
          <cell r="AH329">
            <v>12420</v>
          </cell>
          <cell r="AI329">
            <v>12420</v>
          </cell>
          <cell r="AJ329">
            <v>12420</v>
          </cell>
          <cell r="AK329">
            <v>22420</v>
          </cell>
          <cell r="AL329">
            <v>22000</v>
          </cell>
          <cell r="AM329">
            <v>54210</v>
          </cell>
          <cell r="AN329" t="str">
            <v>PARAGUAY - TESORERIA CLIENTES</v>
          </cell>
        </row>
        <row r="330">
          <cell r="AD330">
            <v>10000</v>
          </cell>
          <cell r="AE330">
            <v>12001</v>
          </cell>
          <cell r="AF330">
            <v>12420</v>
          </cell>
          <cell r="AG330">
            <v>12420</v>
          </cell>
          <cell r="AH330">
            <v>12420</v>
          </cell>
          <cell r="AI330">
            <v>12420</v>
          </cell>
          <cell r="AJ330">
            <v>12420</v>
          </cell>
          <cell r="AK330">
            <v>22420</v>
          </cell>
          <cell r="AL330">
            <v>22000</v>
          </cell>
          <cell r="AM330">
            <v>54209</v>
          </cell>
          <cell r="AN330" t="str">
            <v>PARAGUAY - BCA. INVERSION EMPRESAS</v>
          </cell>
        </row>
        <row r="331">
          <cell r="AD331">
            <v>10000</v>
          </cell>
          <cell r="AE331">
            <v>12001</v>
          </cell>
          <cell r="AF331">
            <v>12420</v>
          </cell>
          <cell r="AG331">
            <v>12420</v>
          </cell>
          <cell r="AH331">
            <v>12420</v>
          </cell>
          <cell r="AI331">
            <v>12420</v>
          </cell>
          <cell r="AJ331">
            <v>12420</v>
          </cell>
          <cell r="AK331">
            <v>22420</v>
          </cell>
          <cell r="AL331">
            <v>22000</v>
          </cell>
          <cell r="AM331">
            <v>54208</v>
          </cell>
          <cell r="AN331" t="str">
            <v>PARAGUAY - BCA. INVERSION PYMES</v>
          </cell>
        </row>
        <row r="332">
          <cell r="AD332">
            <v>10000</v>
          </cell>
          <cell r="AE332">
            <v>12001</v>
          </cell>
          <cell r="AF332">
            <v>12420</v>
          </cell>
          <cell r="AG332">
            <v>12420</v>
          </cell>
          <cell r="AH332">
            <v>12420</v>
          </cell>
          <cell r="AI332">
            <v>12420</v>
          </cell>
          <cell r="AJ332">
            <v>12420</v>
          </cell>
          <cell r="AK332">
            <v>22420</v>
          </cell>
          <cell r="AL332">
            <v>22000</v>
          </cell>
          <cell r="AM332">
            <v>54207</v>
          </cell>
          <cell r="AN332" t="str">
            <v>PARAGUAY - BCA. INVERSION INDIVIDUOS</v>
          </cell>
        </row>
        <row r="333">
          <cell r="AD333">
            <v>10000</v>
          </cell>
          <cell r="AE333">
            <v>12001</v>
          </cell>
          <cell r="AF333">
            <v>12420</v>
          </cell>
          <cell r="AG333">
            <v>12420</v>
          </cell>
          <cell r="AH333">
            <v>12420</v>
          </cell>
          <cell r="AI333">
            <v>12420</v>
          </cell>
          <cell r="AJ333">
            <v>12420</v>
          </cell>
          <cell r="AK333">
            <v>22420</v>
          </cell>
          <cell r="AL333">
            <v>22000</v>
          </cell>
          <cell r="AM333">
            <v>54206</v>
          </cell>
          <cell r="AN333" t="str">
            <v>PARAGUAY - BANCA CORPORATIVA</v>
          </cell>
        </row>
        <row r="334">
          <cell r="AD334">
            <v>10000</v>
          </cell>
          <cell r="AE334">
            <v>12001</v>
          </cell>
          <cell r="AF334">
            <v>12420</v>
          </cell>
          <cell r="AG334">
            <v>12420</v>
          </cell>
          <cell r="AH334">
            <v>12420</v>
          </cell>
          <cell r="AI334">
            <v>12420</v>
          </cell>
          <cell r="AJ334">
            <v>12420</v>
          </cell>
          <cell r="AK334">
            <v>22420</v>
          </cell>
          <cell r="AL334">
            <v>22000</v>
          </cell>
          <cell r="AM334">
            <v>54205</v>
          </cell>
          <cell r="AN334" t="str">
            <v>PARAGUAY - B. COMERCIAL EMPRESAS</v>
          </cell>
        </row>
        <row r="335">
          <cell r="AD335">
            <v>10000</v>
          </cell>
          <cell r="AE335">
            <v>12001</v>
          </cell>
          <cell r="AF335">
            <v>12420</v>
          </cell>
          <cell r="AG335">
            <v>12420</v>
          </cell>
          <cell r="AH335">
            <v>12420</v>
          </cell>
          <cell r="AI335">
            <v>12420</v>
          </cell>
          <cell r="AJ335">
            <v>12420</v>
          </cell>
          <cell r="AK335">
            <v>22420</v>
          </cell>
          <cell r="AL335">
            <v>22000</v>
          </cell>
          <cell r="AM335">
            <v>54204</v>
          </cell>
          <cell r="AN335" t="str">
            <v>PARAGUAY - B. COMERCIAL PYMES</v>
          </cell>
        </row>
        <row r="336">
          <cell r="AD336">
            <v>10000</v>
          </cell>
          <cell r="AE336">
            <v>12001</v>
          </cell>
          <cell r="AF336">
            <v>12420</v>
          </cell>
          <cell r="AG336">
            <v>12420</v>
          </cell>
          <cell r="AH336">
            <v>12420</v>
          </cell>
          <cell r="AI336">
            <v>12420</v>
          </cell>
          <cell r="AJ336">
            <v>12420</v>
          </cell>
          <cell r="AK336">
            <v>22420</v>
          </cell>
          <cell r="AL336">
            <v>22000</v>
          </cell>
          <cell r="AM336">
            <v>54203</v>
          </cell>
          <cell r="AN336" t="str">
            <v>PARAGUAY - B. COMERCIAL INDIVIDUOS</v>
          </cell>
        </row>
        <row r="337">
          <cell r="AD337">
            <v>10000</v>
          </cell>
          <cell r="AE337">
            <v>12001</v>
          </cell>
          <cell r="AF337">
            <v>12420</v>
          </cell>
          <cell r="AG337">
            <v>12420</v>
          </cell>
          <cell r="AH337">
            <v>12420</v>
          </cell>
          <cell r="AI337">
            <v>12420</v>
          </cell>
          <cell r="AJ337">
            <v>12420</v>
          </cell>
          <cell r="AK337">
            <v>22420</v>
          </cell>
          <cell r="AL337">
            <v>22000</v>
          </cell>
          <cell r="AM337">
            <v>54202</v>
          </cell>
          <cell r="AN337" t="str">
            <v>PARAGUAY - INSTITUCIONAL PRIVADO</v>
          </cell>
        </row>
        <row r="338">
          <cell r="AD338">
            <v>10000</v>
          </cell>
          <cell r="AE338">
            <v>12001</v>
          </cell>
          <cell r="AF338">
            <v>12420</v>
          </cell>
          <cell r="AG338">
            <v>12420</v>
          </cell>
          <cell r="AH338">
            <v>12420</v>
          </cell>
          <cell r="AI338">
            <v>12420</v>
          </cell>
          <cell r="AJ338">
            <v>12420</v>
          </cell>
          <cell r="AK338">
            <v>22420</v>
          </cell>
          <cell r="AL338">
            <v>22000</v>
          </cell>
          <cell r="AM338">
            <v>54201</v>
          </cell>
          <cell r="AN338" t="str">
            <v>PARAGUAY - INSTITUCIONAL PUBLICO</v>
          </cell>
        </row>
        <row r="339">
          <cell r="AD339">
            <v>10000</v>
          </cell>
          <cell r="AE339">
            <v>12001</v>
          </cell>
          <cell r="AF339">
            <v>12420</v>
          </cell>
          <cell r="AG339">
            <v>12420</v>
          </cell>
          <cell r="AH339">
            <v>12420</v>
          </cell>
          <cell r="AI339">
            <v>12420</v>
          </cell>
          <cell r="AJ339">
            <v>12420</v>
          </cell>
          <cell r="AK339">
            <v>22420</v>
          </cell>
          <cell r="AL339">
            <v>22000</v>
          </cell>
          <cell r="AM339">
            <v>12429</v>
          </cell>
          <cell r="AN339" t="str">
            <v>AJUSTES  COMERCIAL PARAGUAY</v>
          </cell>
        </row>
        <row r="340">
          <cell r="AD340">
            <v>10000</v>
          </cell>
          <cell r="AE340">
            <v>12001</v>
          </cell>
          <cell r="AF340">
            <v>12420</v>
          </cell>
          <cell r="AG340">
            <v>12420</v>
          </cell>
          <cell r="AH340">
            <v>12420</v>
          </cell>
          <cell r="AI340">
            <v>12420</v>
          </cell>
          <cell r="AJ340">
            <v>12420</v>
          </cell>
          <cell r="AK340">
            <v>22420</v>
          </cell>
          <cell r="AL340">
            <v>22000</v>
          </cell>
          <cell r="AM340">
            <v>12428</v>
          </cell>
          <cell r="AN340" t="str">
            <v>AJUSTES - OHCH PARAGUAY (NO USAR) 80003</v>
          </cell>
        </row>
        <row r="341">
          <cell r="AD341">
            <v>10000</v>
          </cell>
          <cell r="AE341">
            <v>13000</v>
          </cell>
          <cell r="AF341">
            <v>13009</v>
          </cell>
          <cell r="AG341">
            <v>13009</v>
          </cell>
          <cell r="AH341">
            <v>13009</v>
          </cell>
          <cell r="AI341">
            <v>13009</v>
          </cell>
          <cell r="AJ341">
            <v>13009</v>
          </cell>
          <cell r="AK341">
            <v>13009</v>
          </cell>
          <cell r="AL341">
            <v>13009</v>
          </cell>
          <cell r="AM341">
            <v>13009</v>
          </cell>
          <cell r="AN341" t="str">
            <v>AJUSTES - BANCA MAYORISTA GLOBAL</v>
          </cell>
        </row>
        <row r="342">
          <cell r="AD342">
            <v>10000</v>
          </cell>
          <cell r="AE342">
            <v>13000</v>
          </cell>
          <cell r="AF342">
            <v>13010</v>
          </cell>
          <cell r="AG342">
            <v>13011</v>
          </cell>
          <cell r="AH342">
            <v>14020</v>
          </cell>
          <cell r="AI342">
            <v>14020</v>
          </cell>
          <cell r="AJ342">
            <v>14020</v>
          </cell>
          <cell r="AK342">
            <v>22150</v>
          </cell>
          <cell r="AL342">
            <v>22000</v>
          </cell>
          <cell r="AM342">
            <v>14029</v>
          </cell>
          <cell r="AN342" t="str">
            <v>AJUSTES - BANCA DE INVERSIONES ARGENTINA</v>
          </cell>
        </row>
        <row r="343">
          <cell r="AD343">
            <v>10000</v>
          </cell>
          <cell r="AE343">
            <v>13000</v>
          </cell>
          <cell r="AF343">
            <v>13010</v>
          </cell>
          <cell r="AG343">
            <v>13011</v>
          </cell>
          <cell r="AH343">
            <v>14020</v>
          </cell>
          <cell r="AI343">
            <v>14020</v>
          </cell>
          <cell r="AJ343">
            <v>14020</v>
          </cell>
          <cell r="AK343">
            <v>22150</v>
          </cell>
          <cell r="AL343">
            <v>22000</v>
          </cell>
          <cell r="AM343">
            <v>14028</v>
          </cell>
          <cell r="AN343" t="str">
            <v>REASIGNACIONES - AJUSTES SIG ARGENTINA</v>
          </cell>
        </row>
        <row r="344">
          <cell r="AD344">
            <v>10000</v>
          </cell>
          <cell r="AE344">
            <v>13000</v>
          </cell>
          <cell r="AF344">
            <v>13010</v>
          </cell>
          <cell r="AG344">
            <v>13011</v>
          </cell>
          <cell r="AH344">
            <v>14030</v>
          </cell>
          <cell r="AI344">
            <v>14030</v>
          </cell>
          <cell r="AJ344">
            <v>14030</v>
          </cell>
          <cell r="AK344">
            <v>22160</v>
          </cell>
          <cell r="AL344">
            <v>22000</v>
          </cell>
          <cell r="AM344">
            <v>14039</v>
          </cell>
          <cell r="AN344" t="str">
            <v>AJUSTES BCA. DE INVERSIONES BRASIL SANTANDER</v>
          </cell>
        </row>
        <row r="345">
          <cell r="AD345">
            <v>10000</v>
          </cell>
          <cell r="AE345">
            <v>13000</v>
          </cell>
          <cell r="AF345">
            <v>13010</v>
          </cell>
          <cell r="AG345">
            <v>13011</v>
          </cell>
          <cell r="AH345">
            <v>14030</v>
          </cell>
          <cell r="AI345">
            <v>14030</v>
          </cell>
          <cell r="AJ345">
            <v>14030</v>
          </cell>
          <cell r="AK345">
            <v>22160</v>
          </cell>
          <cell r="AL345">
            <v>22000</v>
          </cell>
          <cell r="AM345">
            <v>14038</v>
          </cell>
          <cell r="AN345" t="str">
            <v>REASIGNACIONES - SIG AJUSTES</v>
          </cell>
        </row>
        <row r="346">
          <cell r="AD346">
            <v>10000</v>
          </cell>
          <cell r="AE346">
            <v>13000</v>
          </cell>
          <cell r="AF346">
            <v>13010</v>
          </cell>
          <cell r="AG346">
            <v>13011</v>
          </cell>
          <cell r="AH346">
            <v>14030</v>
          </cell>
          <cell r="AI346">
            <v>14030</v>
          </cell>
          <cell r="AJ346">
            <v>14030</v>
          </cell>
          <cell r="AK346">
            <v>22160</v>
          </cell>
          <cell r="AL346">
            <v>22000</v>
          </cell>
          <cell r="AM346">
            <v>14037</v>
          </cell>
          <cell r="AN346" t="str">
            <v>AJUSTES BCA. DE INVERSIONES BANESPA</v>
          </cell>
        </row>
        <row r="347">
          <cell r="AD347">
            <v>10000</v>
          </cell>
          <cell r="AE347">
            <v>13000</v>
          </cell>
          <cell r="AF347">
            <v>13010</v>
          </cell>
          <cell r="AG347">
            <v>13011</v>
          </cell>
          <cell r="AH347">
            <v>14040</v>
          </cell>
          <cell r="AI347">
            <v>14040</v>
          </cell>
          <cell r="AJ347">
            <v>14040</v>
          </cell>
          <cell r="AK347">
            <v>22010</v>
          </cell>
          <cell r="AL347">
            <v>22000</v>
          </cell>
          <cell r="AM347">
            <v>14049</v>
          </cell>
          <cell r="AN347" t="str">
            <v>AJUSTES - BANCA DE INVERSIONES CHILE</v>
          </cell>
        </row>
        <row r="348">
          <cell r="AD348">
            <v>10000</v>
          </cell>
          <cell r="AE348">
            <v>13000</v>
          </cell>
          <cell r="AF348">
            <v>13010</v>
          </cell>
          <cell r="AG348">
            <v>13011</v>
          </cell>
          <cell r="AH348">
            <v>14050</v>
          </cell>
          <cell r="AI348">
            <v>14050</v>
          </cell>
          <cell r="AJ348">
            <v>14050</v>
          </cell>
          <cell r="AK348">
            <v>22130</v>
          </cell>
          <cell r="AL348">
            <v>22000</v>
          </cell>
          <cell r="AM348">
            <v>14059</v>
          </cell>
          <cell r="AN348" t="str">
            <v>AJUSTES BANCA DE INVERSIONES MEXICO SANTANDER</v>
          </cell>
        </row>
        <row r="349">
          <cell r="AD349">
            <v>10000</v>
          </cell>
          <cell r="AE349">
            <v>13000</v>
          </cell>
          <cell r="AF349">
            <v>13010</v>
          </cell>
          <cell r="AG349">
            <v>13011</v>
          </cell>
          <cell r="AH349">
            <v>14050</v>
          </cell>
          <cell r="AI349">
            <v>14050</v>
          </cell>
          <cell r="AJ349">
            <v>14050</v>
          </cell>
          <cell r="AK349">
            <v>22130</v>
          </cell>
          <cell r="AL349">
            <v>22000</v>
          </cell>
          <cell r="AM349">
            <v>14058</v>
          </cell>
          <cell r="AN349" t="str">
            <v>REASIGNACIONES - AJUSTES SIG MEJICO</v>
          </cell>
        </row>
        <row r="350">
          <cell r="AD350">
            <v>10000</v>
          </cell>
          <cell r="AE350">
            <v>13000</v>
          </cell>
          <cell r="AF350">
            <v>13010</v>
          </cell>
          <cell r="AG350">
            <v>13011</v>
          </cell>
          <cell r="AH350">
            <v>14050</v>
          </cell>
          <cell r="AI350">
            <v>14050</v>
          </cell>
          <cell r="AJ350">
            <v>14050</v>
          </cell>
          <cell r="AK350">
            <v>22130</v>
          </cell>
          <cell r="AL350">
            <v>22000</v>
          </cell>
          <cell r="AM350">
            <v>14057</v>
          </cell>
          <cell r="AN350" t="str">
            <v>AJUSTES - BANCA DE INVERSIONES MEXICO SERFIN</v>
          </cell>
        </row>
        <row r="351">
          <cell r="AD351">
            <v>10000</v>
          </cell>
          <cell r="AE351">
            <v>13000</v>
          </cell>
          <cell r="AF351">
            <v>13010</v>
          </cell>
          <cell r="AG351">
            <v>13011</v>
          </cell>
          <cell r="AH351">
            <v>14060</v>
          </cell>
          <cell r="AI351">
            <v>14060</v>
          </cell>
          <cell r="AJ351">
            <v>14060</v>
          </cell>
          <cell r="AK351">
            <v>22110</v>
          </cell>
          <cell r="AL351">
            <v>22000</v>
          </cell>
          <cell r="AM351">
            <v>14069</v>
          </cell>
          <cell r="AN351" t="str">
            <v>AJUSTES - BANCA DE INVERSIONES VENEZUELA</v>
          </cell>
        </row>
        <row r="352">
          <cell r="AD352">
            <v>10000</v>
          </cell>
          <cell r="AE352">
            <v>13000</v>
          </cell>
          <cell r="AF352">
            <v>13010</v>
          </cell>
          <cell r="AG352">
            <v>13011</v>
          </cell>
          <cell r="AH352">
            <v>14170</v>
          </cell>
          <cell r="AI352">
            <v>14170</v>
          </cell>
          <cell r="AJ352">
            <v>14170</v>
          </cell>
          <cell r="AK352">
            <v>22080</v>
          </cell>
          <cell r="AL352">
            <v>22000</v>
          </cell>
          <cell r="AM352">
            <v>14179</v>
          </cell>
          <cell r="AN352" t="str">
            <v>AJUSTES - BANCA DE INVERSIONES PERU</v>
          </cell>
        </row>
        <row r="353">
          <cell r="AD353">
            <v>10000</v>
          </cell>
          <cell r="AE353">
            <v>13000</v>
          </cell>
          <cell r="AF353">
            <v>13010</v>
          </cell>
          <cell r="AG353">
            <v>13011</v>
          </cell>
          <cell r="AH353">
            <v>14180</v>
          </cell>
          <cell r="AI353">
            <v>14180</v>
          </cell>
          <cell r="AJ353">
            <v>14180</v>
          </cell>
          <cell r="AK353">
            <v>22140</v>
          </cell>
          <cell r="AL353">
            <v>22000</v>
          </cell>
          <cell r="AM353">
            <v>14189</v>
          </cell>
          <cell r="AN353" t="str">
            <v>AJUSTES - BANCA DE INVERSIONES COLOMBIA</v>
          </cell>
        </row>
        <row r="354">
          <cell r="AD354">
            <v>10000</v>
          </cell>
          <cell r="AE354">
            <v>13000</v>
          </cell>
          <cell r="AF354">
            <v>13010</v>
          </cell>
          <cell r="AG354">
            <v>13011</v>
          </cell>
          <cell r="AH354">
            <v>14190</v>
          </cell>
          <cell r="AI354">
            <v>14190</v>
          </cell>
          <cell r="AJ354">
            <v>14190</v>
          </cell>
          <cell r="AK354">
            <v>22200</v>
          </cell>
          <cell r="AL354">
            <v>22000</v>
          </cell>
          <cell r="AM354">
            <v>14195</v>
          </cell>
          <cell r="AN354" t="str">
            <v>G.I. B. INVERSIONES LATINOAMERICA</v>
          </cell>
        </row>
        <row r="355">
          <cell r="AD355">
            <v>10000</v>
          </cell>
          <cell r="AE355">
            <v>13000</v>
          </cell>
          <cell r="AF355">
            <v>13010</v>
          </cell>
          <cell r="AG355">
            <v>13011</v>
          </cell>
          <cell r="AH355">
            <v>14190</v>
          </cell>
          <cell r="AI355">
            <v>14190</v>
          </cell>
          <cell r="AJ355">
            <v>14190</v>
          </cell>
          <cell r="AK355">
            <v>22200</v>
          </cell>
          <cell r="AL355">
            <v>22000</v>
          </cell>
          <cell r="AM355">
            <v>14079</v>
          </cell>
          <cell r="AN355" t="str">
            <v>AJUSTES - BANCA DE INVERSIONES BAHAMAS</v>
          </cell>
        </row>
        <row r="356">
          <cell r="AD356">
            <v>10000</v>
          </cell>
          <cell r="AE356">
            <v>13000</v>
          </cell>
          <cell r="AF356">
            <v>13010</v>
          </cell>
          <cell r="AG356">
            <v>13012</v>
          </cell>
          <cell r="AH356">
            <v>14010</v>
          </cell>
          <cell r="AI356">
            <v>14010</v>
          </cell>
          <cell r="AJ356">
            <v>14010</v>
          </cell>
          <cell r="AK356">
            <v>14010</v>
          </cell>
          <cell r="AL356">
            <v>14010</v>
          </cell>
          <cell r="AM356">
            <v>14019</v>
          </cell>
          <cell r="AN356" t="str">
            <v>AJUSTES - BANCA DE INVERSIONES ESPAÑA</v>
          </cell>
        </row>
        <row r="357">
          <cell r="AD357">
            <v>10000</v>
          </cell>
          <cell r="AE357">
            <v>13000</v>
          </cell>
          <cell r="AF357">
            <v>13010</v>
          </cell>
          <cell r="AG357">
            <v>13012</v>
          </cell>
          <cell r="AH357">
            <v>14010</v>
          </cell>
          <cell r="AI357">
            <v>14010</v>
          </cell>
          <cell r="AJ357">
            <v>14010</v>
          </cell>
          <cell r="AK357">
            <v>14010</v>
          </cell>
          <cell r="AL357">
            <v>14010</v>
          </cell>
          <cell r="AM357">
            <v>14018</v>
          </cell>
          <cell r="AN357" t="str">
            <v>REASIGNACIONES - AJUSTES SIG ESPAÑA</v>
          </cell>
        </row>
        <row r="358">
          <cell r="AD358">
            <v>10000</v>
          </cell>
          <cell r="AE358">
            <v>13000</v>
          </cell>
          <cell r="AF358">
            <v>13010</v>
          </cell>
          <cell r="AG358">
            <v>13012</v>
          </cell>
          <cell r="AH358">
            <v>14010</v>
          </cell>
          <cell r="AI358">
            <v>14010</v>
          </cell>
          <cell r="AJ358">
            <v>14010</v>
          </cell>
          <cell r="AK358">
            <v>14010</v>
          </cell>
          <cell r="AL358">
            <v>14010</v>
          </cell>
          <cell r="AM358">
            <v>14017</v>
          </cell>
          <cell r="AN358" t="str">
            <v>AJUSTES BCH - BANCA INVERSIONES ESPAÑA</v>
          </cell>
        </row>
        <row r="359">
          <cell r="AD359">
            <v>10000</v>
          </cell>
          <cell r="AE359">
            <v>13000</v>
          </cell>
          <cell r="AF359">
            <v>13010</v>
          </cell>
          <cell r="AG359">
            <v>13012</v>
          </cell>
          <cell r="AH359">
            <v>14010</v>
          </cell>
          <cell r="AI359">
            <v>14010</v>
          </cell>
          <cell r="AJ359">
            <v>14010</v>
          </cell>
          <cell r="AK359">
            <v>14010</v>
          </cell>
          <cell r="AL359">
            <v>14010</v>
          </cell>
          <cell r="AM359">
            <v>14016</v>
          </cell>
          <cell r="AN359" t="str">
            <v>REASIGNACIONES S.I.S.A. (98 Y 99)</v>
          </cell>
        </row>
        <row r="360">
          <cell r="AD360">
            <v>10000</v>
          </cell>
          <cell r="AE360">
            <v>13000</v>
          </cell>
          <cell r="AF360">
            <v>13010</v>
          </cell>
          <cell r="AG360">
            <v>13012</v>
          </cell>
          <cell r="AH360">
            <v>14010</v>
          </cell>
          <cell r="AI360">
            <v>14010</v>
          </cell>
          <cell r="AJ360">
            <v>14010</v>
          </cell>
          <cell r="AK360">
            <v>14010</v>
          </cell>
          <cell r="AL360">
            <v>14010</v>
          </cell>
          <cell r="AM360">
            <v>14015</v>
          </cell>
          <cell r="AN360" t="str">
            <v>REASIGNACIONES BIAMER RESTA 98 Y 99</v>
          </cell>
        </row>
        <row r="361">
          <cell r="AD361">
            <v>10000</v>
          </cell>
          <cell r="AE361">
            <v>13000</v>
          </cell>
          <cell r="AF361">
            <v>13010</v>
          </cell>
          <cell r="AG361">
            <v>13012</v>
          </cell>
          <cell r="AH361">
            <v>14010</v>
          </cell>
          <cell r="AI361">
            <v>14010</v>
          </cell>
          <cell r="AJ361">
            <v>14010</v>
          </cell>
          <cell r="AK361">
            <v>14010</v>
          </cell>
          <cell r="AL361">
            <v>14010</v>
          </cell>
          <cell r="AM361">
            <v>14014</v>
          </cell>
          <cell r="AN361" t="str">
            <v>G.I. BANCA INVERSION ESPAÑA</v>
          </cell>
        </row>
        <row r="362">
          <cell r="AD362">
            <v>10000</v>
          </cell>
          <cell r="AE362">
            <v>13000</v>
          </cell>
          <cell r="AF362">
            <v>13010</v>
          </cell>
          <cell r="AG362">
            <v>13012</v>
          </cell>
          <cell r="AH362">
            <v>14010</v>
          </cell>
          <cell r="AI362">
            <v>14010</v>
          </cell>
          <cell r="AJ362">
            <v>14010</v>
          </cell>
          <cell r="AK362">
            <v>14010</v>
          </cell>
          <cell r="AL362">
            <v>14010</v>
          </cell>
          <cell r="AM362">
            <v>14012</v>
          </cell>
          <cell r="AN362" t="str">
            <v>CUSTODIA DE VALORES</v>
          </cell>
        </row>
        <row r="363">
          <cell r="AD363">
            <v>10000</v>
          </cell>
          <cell r="AE363">
            <v>13000</v>
          </cell>
          <cell r="AF363">
            <v>13010</v>
          </cell>
          <cell r="AG363">
            <v>13012</v>
          </cell>
          <cell r="AH363">
            <v>14080</v>
          </cell>
          <cell r="AI363">
            <v>14080</v>
          </cell>
          <cell r="AJ363">
            <v>14080</v>
          </cell>
          <cell r="AK363">
            <v>14080</v>
          </cell>
          <cell r="AL363">
            <v>14080</v>
          </cell>
          <cell r="AM363">
            <v>14197</v>
          </cell>
          <cell r="AN363" t="str">
            <v>AJUSTES - B. INVERSIONES RESTO LATINOAMERICA</v>
          </cell>
        </row>
        <row r="364">
          <cell r="AD364">
            <v>10000</v>
          </cell>
          <cell r="AE364">
            <v>13000</v>
          </cell>
          <cell r="AF364">
            <v>13010</v>
          </cell>
          <cell r="AG364">
            <v>13012</v>
          </cell>
          <cell r="AH364">
            <v>14080</v>
          </cell>
          <cell r="AI364">
            <v>14080</v>
          </cell>
          <cell r="AJ364">
            <v>14080</v>
          </cell>
          <cell r="AK364">
            <v>14080</v>
          </cell>
          <cell r="AL364">
            <v>14080</v>
          </cell>
          <cell r="AM364">
            <v>14089</v>
          </cell>
          <cell r="AN364" t="str">
            <v>AJUSTES - BANCA DE INVERSIONES NUEVA YORK</v>
          </cell>
        </row>
        <row r="365">
          <cell r="AD365">
            <v>10000</v>
          </cell>
          <cell r="AE365">
            <v>13000</v>
          </cell>
          <cell r="AF365">
            <v>13010</v>
          </cell>
          <cell r="AG365">
            <v>13012</v>
          </cell>
          <cell r="AH365">
            <v>14080</v>
          </cell>
          <cell r="AI365">
            <v>14080</v>
          </cell>
          <cell r="AJ365">
            <v>14080</v>
          </cell>
          <cell r="AK365">
            <v>14080</v>
          </cell>
          <cell r="AL365">
            <v>14080</v>
          </cell>
          <cell r="AM365">
            <v>14088</v>
          </cell>
          <cell r="AN365" t="str">
            <v>REASIGNACIONES - AJUSTES SIG NUEVA YORK</v>
          </cell>
        </row>
        <row r="366">
          <cell r="AD366">
            <v>10000</v>
          </cell>
          <cell r="AE366">
            <v>13000</v>
          </cell>
          <cell r="AF366">
            <v>13010</v>
          </cell>
          <cell r="AG366">
            <v>13012</v>
          </cell>
          <cell r="AH366">
            <v>14080</v>
          </cell>
          <cell r="AI366">
            <v>14080</v>
          </cell>
          <cell r="AJ366">
            <v>14080</v>
          </cell>
          <cell r="AK366">
            <v>14080</v>
          </cell>
          <cell r="AL366">
            <v>14080</v>
          </cell>
          <cell r="AM366">
            <v>13312</v>
          </cell>
          <cell r="AN366" t="str">
            <v>BS TRUST - HIGH YIELD</v>
          </cell>
        </row>
        <row r="367">
          <cell r="AD367">
            <v>10000</v>
          </cell>
          <cell r="AE367">
            <v>13000</v>
          </cell>
          <cell r="AF367">
            <v>13010</v>
          </cell>
          <cell r="AG367">
            <v>13012</v>
          </cell>
          <cell r="AH367">
            <v>14090</v>
          </cell>
          <cell r="AI367">
            <v>14090</v>
          </cell>
          <cell r="AJ367">
            <v>14090</v>
          </cell>
          <cell r="AK367">
            <v>14090</v>
          </cell>
          <cell r="AL367">
            <v>30000</v>
          </cell>
          <cell r="AM367">
            <v>14099</v>
          </cell>
          <cell r="AN367" t="str">
            <v>AJUSTES - BANCA DE  INVERSIONES PORTUGAL</v>
          </cell>
        </row>
        <row r="368">
          <cell r="AD368">
            <v>10000</v>
          </cell>
          <cell r="AE368">
            <v>13000</v>
          </cell>
          <cell r="AF368">
            <v>13010</v>
          </cell>
          <cell r="AG368">
            <v>13012</v>
          </cell>
          <cell r="AH368">
            <v>14100</v>
          </cell>
          <cell r="AI368">
            <v>14100</v>
          </cell>
          <cell r="AJ368">
            <v>14100</v>
          </cell>
          <cell r="AK368">
            <v>14100</v>
          </cell>
          <cell r="AL368">
            <v>14100</v>
          </cell>
          <cell r="AM368">
            <v>14109</v>
          </cell>
          <cell r="AN368" t="str">
            <v>AJUSTES - BANCA DE INVERSIONES ITALIA</v>
          </cell>
        </row>
        <row r="369">
          <cell r="AD369">
            <v>10000</v>
          </cell>
          <cell r="AE369">
            <v>13000</v>
          </cell>
          <cell r="AF369">
            <v>13010</v>
          </cell>
          <cell r="AG369">
            <v>13012</v>
          </cell>
          <cell r="AH369">
            <v>14110</v>
          </cell>
          <cell r="AI369">
            <v>14110</v>
          </cell>
          <cell r="AJ369">
            <v>14110</v>
          </cell>
          <cell r="AK369">
            <v>14110</v>
          </cell>
          <cell r="AL369">
            <v>14110</v>
          </cell>
          <cell r="AM369">
            <v>14117</v>
          </cell>
          <cell r="AN369" t="str">
            <v>AJUSTES - BANCA DE INVERSIONES FRANKFURT</v>
          </cell>
        </row>
        <row r="370">
          <cell r="AD370">
            <v>10000</v>
          </cell>
          <cell r="AE370">
            <v>13000</v>
          </cell>
          <cell r="AF370">
            <v>13010</v>
          </cell>
          <cell r="AG370">
            <v>13012</v>
          </cell>
          <cell r="AH370">
            <v>14130</v>
          </cell>
          <cell r="AI370">
            <v>14130</v>
          </cell>
          <cell r="AJ370">
            <v>14130</v>
          </cell>
          <cell r="AK370">
            <v>14130</v>
          </cell>
          <cell r="AL370">
            <v>14130</v>
          </cell>
          <cell r="AM370">
            <v>14139</v>
          </cell>
          <cell r="AN370" t="str">
            <v>AJUSTES - BANCA DE INVERSIONES FILIPINAS</v>
          </cell>
        </row>
        <row r="371">
          <cell r="AD371">
            <v>10000</v>
          </cell>
          <cell r="AE371">
            <v>13000</v>
          </cell>
          <cell r="AF371">
            <v>13010</v>
          </cell>
          <cell r="AG371">
            <v>13012</v>
          </cell>
          <cell r="AH371">
            <v>14140</v>
          </cell>
          <cell r="AI371">
            <v>14140</v>
          </cell>
          <cell r="AJ371">
            <v>14140</v>
          </cell>
          <cell r="AK371">
            <v>14140</v>
          </cell>
          <cell r="AL371">
            <v>14140</v>
          </cell>
          <cell r="AM371">
            <v>14149</v>
          </cell>
          <cell r="AN371" t="str">
            <v>AJUSTES BCA. INVERSIONES SOC.INSTRUMENTALES</v>
          </cell>
        </row>
        <row r="372">
          <cell r="AD372">
            <v>10000</v>
          </cell>
          <cell r="AE372">
            <v>13000</v>
          </cell>
          <cell r="AF372">
            <v>13010</v>
          </cell>
          <cell r="AG372">
            <v>13012</v>
          </cell>
          <cell r="AH372">
            <v>14140</v>
          </cell>
          <cell r="AI372">
            <v>14140</v>
          </cell>
          <cell r="AJ372">
            <v>14140</v>
          </cell>
          <cell r="AK372">
            <v>14140</v>
          </cell>
          <cell r="AL372">
            <v>14140</v>
          </cell>
          <cell r="AM372">
            <v>14148</v>
          </cell>
          <cell r="AN372" t="str">
            <v>REASIGNACIONES HOLDINGS INVESTMENT (98 Y 99)</v>
          </cell>
        </row>
        <row r="373">
          <cell r="AD373">
            <v>10000</v>
          </cell>
          <cell r="AE373">
            <v>13000</v>
          </cell>
          <cell r="AF373">
            <v>13010</v>
          </cell>
          <cell r="AG373">
            <v>13012</v>
          </cell>
          <cell r="AH373">
            <v>14150</v>
          </cell>
          <cell r="AI373">
            <v>14150</v>
          </cell>
          <cell r="AJ373">
            <v>14150</v>
          </cell>
          <cell r="AK373">
            <v>14150</v>
          </cell>
          <cell r="AL373">
            <v>14150</v>
          </cell>
          <cell r="AM373">
            <v>14159</v>
          </cell>
          <cell r="AN373" t="str">
            <v>AJUSTES - BANCA DE INVERSIONES LONDRES</v>
          </cell>
        </row>
        <row r="374">
          <cell r="AD374">
            <v>10000</v>
          </cell>
          <cell r="AE374">
            <v>13000</v>
          </cell>
          <cell r="AF374">
            <v>13010</v>
          </cell>
          <cell r="AG374">
            <v>13012</v>
          </cell>
          <cell r="AH374">
            <v>14160</v>
          </cell>
          <cell r="AI374">
            <v>14160</v>
          </cell>
          <cell r="AJ374">
            <v>14160</v>
          </cell>
          <cell r="AK374">
            <v>14160</v>
          </cell>
          <cell r="AL374">
            <v>14160</v>
          </cell>
          <cell r="AM374">
            <v>14167</v>
          </cell>
          <cell r="AN374" t="str">
            <v>AJUSTES - BANCA DE INVERSIONES PARIS</v>
          </cell>
        </row>
        <row r="375">
          <cell r="AD375">
            <v>10000</v>
          </cell>
          <cell r="AE375">
            <v>13000</v>
          </cell>
          <cell r="AF375">
            <v>13010</v>
          </cell>
          <cell r="AG375">
            <v>13012</v>
          </cell>
          <cell r="AH375">
            <v>14200</v>
          </cell>
          <cell r="AI375">
            <v>14200</v>
          </cell>
          <cell r="AJ375">
            <v>14200</v>
          </cell>
          <cell r="AK375">
            <v>14200</v>
          </cell>
          <cell r="AL375">
            <v>14200</v>
          </cell>
          <cell r="AM375">
            <v>14198</v>
          </cell>
          <cell r="AN375" t="str">
            <v>REASIGNACIONES SINGAPUR</v>
          </cell>
        </row>
        <row r="376">
          <cell r="AD376">
            <v>10000</v>
          </cell>
          <cell r="AE376">
            <v>13000</v>
          </cell>
          <cell r="AF376">
            <v>13010</v>
          </cell>
          <cell r="AG376">
            <v>13012</v>
          </cell>
          <cell r="AH376">
            <v>14200</v>
          </cell>
          <cell r="AI376">
            <v>14200</v>
          </cell>
          <cell r="AJ376">
            <v>14200</v>
          </cell>
          <cell r="AK376">
            <v>14200</v>
          </cell>
          <cell r="AL376">
            <v>14200</v>
          </cell>
          <cell r="AM376">
            <v>14168</v>
          </cell>
          <cell r="AN376" t="str">
            <v>REASIGNACIONES P. RICO INVESTMENT (98 Y 99)</v>
          </cell>
        </row>
        <row r="377">
          <cell r="AD377">
            <v>10000</v>
          </cell>
          <cell r="AE377">
            <v>13000</v>
          </cell>
          <cell r="AF377">
            <v>13010</v>
          </cell>
          <cell r="AG377">
            <v>13012</v>
          </cell>
          <cell r="AH377">
            <v>14200</v>
          </cell>
          <cell r="AI377">
            <v>14200</v>
          </cell>
          <cell r="AJ377">
            <v>14200</v>
          </cell>
          <cell r="AK377">
            <v>14200</v>
          </cell>
          <cell r="AL377">
            <v>14200</v>
          </cell>
          <cell r="AM377">
            <v>14128</v>
          </cell>
          <cell r="AN377" t="str">
            <v>REASIGNACIONES S.F.P.</v>
          </cell>
        </row>
        <row r="378">
          <cell r="AD378">
            <v>10000</v>
          </cell>
          <cell r="AE378">
            <v>13000</v>
          </cell>
          <cell r="AF378">
            <v>13010</v>
          </cell>
          <cell r="AG378">
            <v>13012</v>
          </cell>
          <cell r="AH378">
            <v>14200</v>
          </cell>
          <cell r="AI378">
            <v>14200</v>
          </cell>
          <cell r="AJ378">
            <v>14200</v>
          </cell>
          <cell r="AK378">
            <v>14200</v>
          </cell>
          <cell r="AL378">
            <v>14200</v>
          </cell>
          <cell r="AM378">
            <v>14118</v>
          </cell>
          <cell r="AN378" t="str">
            <v>REASIGNACIONES HONG KONG</v>
          </cell>
        </row>
        <row r="379">
          <cell r="AD379">
            <v>10000</v>
          </cell>
          <cell r="AE379">
            <v>13000</v>
          </cell>
          <cell r="AF379">
            <v>13010</v>
          </cell>
          <cell r="AG379">
            <v>13012</v>
          </cell>
          <cell r="AH379">
            <v>14200</v>
          </cell>
          <cell r="AI379">
            <v>14200</v>
          </cell>
          <cell r="AJ379">
            <v>14200</v>
          </cell>
          <cell r="AK379">
            <v>14200</v>
          </cell>
          <cell r="AL379">
            <v>14200</v>
          </cell>
          <cell r="AM379">
            <v>14009</v>
          </cell>
          <cell r="AN379" t="str">
            <v>AJUSTES - SIG</v>
          </cell>
        </row>
        <row r="380">
          <cell r="AD380">
            <v>10000</v>
          </cell>
          <cell r="AE380">
            <v>13000</v>
          </cell>
          <cell r="AF380">
            <v>13010</v>
          </cell>
          <cell r="AG380">
            <v>13012</v>
          </cell>
          <cell r="AH380">
            <v>14200</v>
          </cell>
          <cell r="AI380">
            <v>14200</v>
          </cell>
          <cell r="AJ380">
            <v>14200</v>
          </cell>
          <cell r="AK380">
            <v>14200</v>
          </cell>
          <cell r="AL380">
            <v>14200</v>
          </cell>
          <cell r="AM380">
            <v>14005</v>
          </cell>
          <cell r="AN380" t="str">
            <v>G.I. B. INVERSIONES RESTO</v>
          </cell>
        </row>
        <row r="381">
          <cell r="AD381">
            <v>10000</v>
          </cell>
          <cell r="AE381">
            <v>13000</v>
          </cell>
          <cell r="AF381">
            <v>13010</v>
          </cell>
          <cell r="AG381">
            <v>13012</v>
          </cell>
          <cell r="AH381">
            <v>14200</v>
          </cell>
          <cell r="AI381">
            <v>14200</v>
          </cell>
          <cell r="AJ381">
            <v>14200</v>
          </cell>
          <cell r="AK381">
            <v>14200</v>
          </cell>
          <cell r="AL381">
            <v>14200</v>
          </cell>
          <cell r="AM381">
            <v>13013</v>
          </cell>
          <cell r="AN381" t="str">
            <v>AJUSTES BCH - INVESTMENT</v>
          </cell>
        </row>
        <row r="382">
          <cell r="AD382">
            <v>10000</v>
          </cell>
          <cell r="AE382">
            <v>13000</v>
          </cell>
          <cell r="AF382">
            <v>13020</v>
          </cell>
          <cell r="AG382">
            <v>13029</v>
          </cell>
          <cell r="AH382">
            <v>13029</v>
          </cell>
          <cell r="AI382">
            <v>13029</v>
          </cell>
          <cell r="AJ382">
            <v>13029</v>
          </cell>
          <cell r="AK382">
            <v>13029</v>
          </cell>
          <cell r="AL382">
            <v>13029</v>
          </cell>
          <cell r="AM382">
            <v>13029</v>
          </cell>
          <cell r="AN382" t="str">
            <v>AJUSTES - BANCA CORPORATIVA</v>
          </cell>
        </row>
        <row r="383">
          <cell r="AD383">
            <v>10000</v>
          </cell>
          <cell r="AE383">
            <v>13000</v>
          </cell>
          <cell r="AF383">
            <v>13020</v>
          </cell>
          <cell r="AG383">
            <v>13100</v>
          </cell>
          <cell r="AH383">
            <v>13100</v>
          </cell>
          <cell r="AI383">
            <v>13100</v>
          </cell>
          <cell r="AJ383">
            <v>13100</v>
          </cell>
          <cell r="AK383">
            <v>13100</v>
          </cell>
          <cell r="AL383">
            <v>13100</v>
          </cell>
          <cell r="AM383">
            <v>13109</v>
          </cell>
          <cell r="AN383" t="str">
            <v>AJUSTES - CORPORATE</v>
          </cell>
        </row>
        <row r="384">
          <cell r="AD384">
            <v>10000</v>
          </cell>
          <cell r="AE384">
            <v>13000</v>
          </cell>
          <cell r="AF384">
            <v>13020</v>
          </cell>
          <cell r="AG384">
            <v>13100</v>
          </cell>
          <cell r="AH384">
            <v>13100</v>
          </cell>
          <cell r="AI384">
            <v>13100</v>
          </cell>
          <cell r="AJ384">
            <v>13100</v>
          </cell>
          <cell r="AK384">
            <v>13100</v>
          </cell>
          <cell r="AL384">
            <v>13100</v>
          </cell>
          <cell r="AM384">
            <v>13107</v>
          </cell>
          <cell r="AN384" t="str">
            <v>REASIGNACIONES - AJUSTES CORPORATE</v>
          </cell>
        </row>
        <row r="385">
          <cell r="AD385">
            <v>10000</v>
          </cell>
          <cell r="AE385">
            <v>13000</v>
          </cell>
          <cell r="AF385">
            <v>13020</v>
          </cell>
          <cell r="AG385">
            <v>13100</v>
          </cell>
          <cell r="AH385">
            <v>13100</v>
          </cell>
          <cell r="AI385">
            <v>13100</v>
          </cell>
          <cell r="AJ385">
            <v>13100</v>
          </cell>
          <cell r="AK385">
            <v>13100</v>
          </cell>
          <cell r="AL385">
            <v>13100</v>
          </cell>
          <cell r="AM385">
            <v>13102</v>
          </cell>
          <cell r="AN385" t="str">
            <v>GRANDES EMPRESAS B.C.H. BORRAR</v>
          </cell>
        </row>
        <row r="386">
          <cell r="AD386">
            <v>10000</v>
          </cell>
          <cell r="AE386">
            <v>13000</v>
          </cell>
          <cell r="AF386">
            <v>13020</v>
          </cell>
          <cell r="AG386">
            <v>13100</v>
          </cell>
          <cell r="AH386">
            <v>13100</v>
          </cell>
          <cell r="AI386">
            <v>13100</v>
          </cell>
          <cell r="AJ386">
            <v>13100</v>
          </cell>
          <cell r="AK386">
            <v>13100</v>
          </cell>
          <cell r="AL386">
            <v>13100</v>
          </cell>
          <cell r="AM386">
            <v>13101</v>
          </cell>
          <cell r="AN386" t="str">
            <v>GRANDES EMPRESAS MATRIZ</v>
          </cell>
        </row>
        <row r="387">
          <cell r="AD387">
            <v>10000</v>
          </cell>
          <cell r="AE387">
            <v>13000</v>
          </cell>
          <cell r="AF387">
            <v>13020</v>
          </cell>
          <cell r="AG387">
            <v>13110</v>
          </cell>
          <cell r="AH387">
            <v>13110</v>
          </cell>
          <cell r="AI387">
            <v>13110</v>
          </cell>
          <cell r="AJ387">
            <v>13110</v>
          </cell>
          <cell r="AK387">
            <v>13110</v>
          </cell>
          <cell r="AL387">
            <v>13110</v>
          </cell>
          <cell r="AM387">
            <v>13509</v>
          </cell>
          <cell r="AN387" t="str">
            <v>AJUSTES - I.F.I. (FINANCIACION INTERNACIONAL)</v>
          </cell>
        </row>
        <row r="388">
          <cell r="AD388">
            <v>10000</v>
          </cell>
          <cell r="AE388">
            <v>13000</v>
          </cell>
          <cell r="AF388">
            <v>13020</v>
          </cell>
          <cell r="AG388">
            <v>13110</v>
          </cell>
          <cell r="AH388">
            <v>13110</v>
          </cell>
          <cell r="AI388">
            <v>13110</v>
          </cell>
          <cell r="AJ388">
            <v>13110</v>
          </cell>
          <cell r="AK388">
            <v>13110</v>
          </cell>
          <cell r="AL388">
            <v>13110</v>
          </cell>
          <cell r="AM388">
            <v>13508</v>
          </cell>
          <cell r="AN388" t="str">
            <v>I.F.I. BANCO SANTANDER BORRAR</v>
          </cell>
        </row>
        <row r="389">
          <cell r="AD389">
            <v>10000</v>
          </cell>
          <cell r="AE389">
            <v>13000</v>
          </cell>
          <cell r="AF389">
            <v>13020</v>
          </cell>
          <cell r="AG389">
            <v>13110</v>
          </cell>
          <cell r="AH389">
            <v>13110</v>
          </cell>
          <cell r="AI389">
            <v>13110</v>
          </cell>
          <cell r="AJ389">
            <v>13110</v>
          </cell>
          <cell r="AK389">
            <v>13110</v>
          </cell>
          <cell r="AL389">
            <v>13110</v>
          </cell>
          <cell r="AM389">
            <v>13108</v>
          </cell>
          <cell r="AN389" t="str">
            <v>REASIGNACIONES - AJUSTES I.F.I. B. SANTANDER</v>
          </cell>
        </row>
        <row r="390">
          <cell r="AD390">
            <v>10000</v>
          </cell>
          <cell r="AE390">
            <v>13000</v>
          </cell>
          <cell r="AF390">
            <v>13020</v>
          </cell>
          <cell r="AG390">
            <v>13110</v>
          </cell>
          <cell r="AH390">
            <v>13110</v>
          </cell>
          <cell r="AI390">
            <v>13110</v>
          </cell>
          <cell r="AJ390">
            <v>13110</v>
          </cell>
          <cell r="AK390">
            <v>13110</v>
          </cell>
          <cell r="AL390">
            <v>13110</v>
          </cell>
          <cell r="AM390">
            <v>13022</v>
          </cell>
          <cell r="AN390" t="str">
            <v>INSTITUCIONES FINANCIERAS INTERNAC. (I.F.I.)</v>
          </cell>
        </row>
        <row r="391">
          <cell r="AD391">
            <v>10000</v>
          </cell>
          <cell r="AE391">
            <v>13000</v>
          </cell>
          <cell r="AF391">
            <v>13020</v>
          </cell>
          <cell r="AG391">
            <v>13120</v>
          </cell>
          <cell r="AH391">
            <v>13120</v>
          </cell>
          <cell r="AI391">
            <v>13120</v>
          </cell>
          <cell r="AJ391">
            <v>13120</v>
          </cell>
          <cell r="AK391">
            <v>13120</v>
          </cell>
          <cell r="AL391">
            <v>13120</v>
          </cell>
          <cell r="AM391">
            <v>13129</v>
          </cell>
          <cell r="AN391" t="str">
            <v>AJUSTES - A.F.I. (FINANCIACION INTERNACIONAL)</v>
          </cell>
        </row>
        <row r="392">
          <cell r="AD392">
            <v>10000</v>
          </cell>
          <cell r="AE392">
            <v>13000</v>
          </cell>
          <cell r="AF392">
            <v>13020</v>
          </cell>
          <cell r="AG392">
            <v>13120</v>
          </cell>
          <cell r="AH392">
            <v>13120</v>
          </cell>
          <cell r="AI392">
            <v>13120</v>
          </cell>
          <cell r="AJ392">
            <v>13120</v>
          </cell>
          <cell r="AK392">
            <v>13120</v>
          </cell>
          <cell r="AL392">
            <v>13120</v>
          </cell>
          <cell r="AM392">
            <v>13121</v>
          </cell>
          <cell r="AN392" t="str">
            <v>A.F.I. BANCO SANTANDER BORRAR</v>
          </cell>
        </row>
        <row r="393">
          <cell r="AD393">
            <v>10000</v>
          </cell>
          <cell r="AE393">
            <v>13000</v>
          </cell>
          <cell r="AF393">
            <v>13020</v>
          </cell>
          <cell r="AG393">
            <v>13120</v>
          </cell>
          <cell r="AH393">
            <v>13120</v>
          </cell>
          <cell r="AI393">
            <v>13120</v>
          </cell>
          <cell r="AJ393">
            <v>13120</v>
          </cell>
          <cell r="AK393">
            <v>13120</v>
          </cell>
          <cell r="AL393">
            <v>13120</v>
          </cell>
          <cell r="AM393">
            <v>13023</v>
          </cell>
          <cell r="AN393" t="str">
            <v>FINANCIACION INTERNACIONAL (F.I.)</v>
          </cell>
        </row>
        <row r="394">
          <cell r="AD394">
            <v>10000</v>
          </cell>
          <cell r="AE394">
            <v>13000</v>
          </cell>
          <cell r="AF394">
            <v>13030</v>
          </cell>
          <cell r="AG394">
            <v>13031</v>
          </cell>
          <cell r="AH394">
            <v>13031</v>
          </cell>
          <cell r="AI394">
            <v>13031</v>
          </cell>
          <cell r="AJ394">
            <v>13031</v>
          </cell>
          <cell r="AK394">
            <v>13031</v>
          </cell>
          <cell r="AL394">
            <v>13031</v>
          </cell>
          <cell r="AM394">
            <v>17682</v>
          </cell>
          <cell r="AN394" t="str">
            <v>REASIGNACIONES S.F.P.(RESTA AÑO 98 Y 99)</v>
          </cell>
        </row>
        <row r="395">
          <cell r="AD395">
            <v>10000</v>
          </cell>
          <cell r="AE395">
            <v>13000</v>
          </cell>
          <cell r="AF395">
            <v>13030</v>
          </cell>
          <cell r="AG395">
            <v>13031</v>
          </cell>
          <cell r="AH395">
            <v>13031</v>
          </cell>
          <cell r="AI395">
            <v>13031</v>
          </cell>
          <cell r="AJ395">
            <v>13031</v>
          </cell>
          <cell r="AK395">
            <v>13031</v>
          </cell>
          <cell r="AL395">
            <v>13031</v>
          </cell>
          <cell r="AM395">
            <v>14129</v>
          </cell>
          <cell r="AN395" t="str">
            <v>AJUSTES - STDER. FINANCIAL PRODUCTS</v>
          </cell>
        </row>
        <row r="396">
          <cell r="AD396">
            <v>10000</v>
          </cell>
          <cell r="AE396">
            <v>13000</v>
          </cell>
          <cell r="AF396">
            <v>13030</v>
          </cell>
          <cell r="AG396">
            <v>13032</v>
          </cell>
          <cell r="AH396">
            <v>13032</v>
          </cell>
          <cell r="AI396">
            <v>13032</v>
          </cell>
          <cell r="AJ396">
            <v>13032</v>
          </cell>
          <cell r="AK396">
            <v>13032</v>
          </cell>
          <cell r="AL396">
            <v>13032</v>
          </cell>
          <cell r="AM396">
            <v>13036</v>
          </cell>
          <cell r="AN396" t="str">
            <v>AJUSTES - TRASPASO SUCURSALES A TESORERIA</v>
          </cell>
        </row>
        <row r="397">
          <cell r="AD397">
            <v>10000</v>
          </cell>
          <cell r="AE397">
            <v>13000</v>
          </cell>
          <cell r="AF397">
            <v>13030</v>
          </cell>
          <cell r="AG397">
            <v>13039</v>
          </cell>
          <cell r="AH397">
            <v>13039</v>
          </cell>
          <cell r="AI397">
            <v>13039</v>
          </cell>
          <cell r="AJ397">
            <v>13039</v>
          </cell>
          <cell r="AK397">
            <v>13039</v>
          </cell>
          <cell r="AL397">
            <v>13039</v>
          </cell>
          <cell r="AM397">
            <v>13039</v>
          </cell>
          <cell r="AN397" t="str">
            <v>AJUSTES - TESORERIA</v>
          </cell>
        </row>
        <row r="398">
          <cell r="AD398">
            <v>10000</v>
          </cell>
          <cell r="AE398">
            <v>13000</v>
          </cell>
          <cell r="AF398">
            <v>13030</v>
          </cell>
          <cell r="AG398">
            <v>13200</v>
          </cell>
          <cell r="AH398">
            <v>13200</v>
          </cell>
          <cell r="AI398">
            <v>13200</v>
          </cell>
          <cell r="AJ398">
            <v>13200</v>
          </cell>
          <cell r="AK398">
            <v>13200</v>
          </cell>
          <cell r="AL398">
            <v>13200</v>
          </cell>
          <cell r="AM398">
            <v>13209</v>
          </cell>
          <cell r="AN398" t="str">
            <v>AJUSTES - MERCADOS FINANCIEROS (TESORERIA)</v>
          </cell>
        </row>
        <row r="399">
          <cell r="AD399">
            <v>10000</v>
          </cell>
          <cell r="AE399">
            <v>13000</v>
          </cell>
          <cell r="AF399">
            <v>13030</v>
          </cell>
          <cell r="AG399">
            <v>13200</v>
          </cell>
          <cell r="AH399">
            <v>13200</v>
          </cell>
          <cell r="AI399">
            <v>13200</v>
          </cell>
          <cell r="AJ399">
            <v>13200</v>
          </cell>
          <cell r="AK399">
            <v>13200</v>
          </cell>
          <cell r="AL399">
            <v>13200</v>
          </cell>
          <cell r="AM399">
            <v>13207</v>
          </cell>
          <cell r="AN399" t="str">
            <v>REASIGNACIONES - AJUSTES TESORERIA</v>
          </cell>
        </row>
        <row r="400">
          <cell r="AD400">
            <v>10000</v>
          </cell>
          <cell r="AE400">
            <v>13000</v>
          </cell>
          <cell r="AF400">
            <v>13030</v>
          </cell>
          <cell r="AG400">
            <v>13200</v>
          </cell>
          <cell r="AH400">
            <v>13200</v>
          </cell>
          <cell r="AI400">
            <v>13200</v>
          </cell>
          <cell r="AJ400">
            <v>13200</v>
          </cell>
          <cell r="AK400">
            <v>13200</v>
          </cell>
          <cell r="AL400">
            <v>13200</v>
          </cell>
          <cell r="AM400">
            <v>13202</v>
          </cell>
          <cell r="AN400" t="str">
            <v>TESORERIA MERCADOS FINANCIEROS B.C.H. BORRAR</v>
          </cell>
        </row>
        <row r="401">
          <cell r="AD401">
            <v>10000</v>
          </cell>
          <cell r="AE401">
            <v>13000</v>
          </cell>
          <cell r="AF401">
            <v>13030</v>
          </cell>
          <cell r="AG401">
            <v>13200</v>
          </cell>
          <cell r="AH401">
            <v>13200</v>
          </cell>
          <cell r="AI401">
            <v>13200</v>
          </cell>
          <cell r="AJ401">
            <v>13200</v>
          </cell>
          <cell r="AK401">
            <v>13200</v>
          </cell>
          <cell r="AL401">
            <v>13200</v>
          </cell>
          <cell r="AM401">
            <v>13201</v>
          </cell>
          <cell r="AN401" t="str">
            <v>TESORERIA MERCADOS FINANCIEROS</v>
          </cell>
        </row>
        <row r="402">
          <cell r="AD402">
            <v>10000</v>
          </cell>
          <cell r="AE402">
            <v>13000</v>
          </cell>
          <cell r="AF402">
            <v>13030</v>
          </cell>
          <cell r="AG402">
            <v>13200</v>
          </cell>
          <cell r="AH402">
            <v>13200</v>
          </cell>
          <cell r="AI402">
            <v>13200</v>
          </cell>
          <cell r="AJ402">
            <v>13200</v>
          </cell>
          <cell r="AK402">
            <v>13200</v>
          </cell>
          <cell r="AL402">
            <v>13200</v>
          </cell>
          <cell r="AM402">
            <v>13035</v>
          </cell>
          <cell r="AN402" t="str">
            <v>AJUSTES - STDER. GLOBAL CONECT</v>
          </cell>
        </row>
        <row r="403">
          <cell r="AD403">
            <v>10000</v>
          </cell>
          <cell r="AE403">
            <v>13000</v>
          </cell>
          <cell r="AF403">
            <v>13030</v>
          </cell>
          <cell r="AG403">
            <v>13200</v>
          </cell>
          <cell r="AH403">
            <v>13200</v>
          </cell>
          <cell r="AI403">
            <v>13200</v>
          </cell>
          <cell r="AJ403">
            <v>13200</v>
          </cell>
          <cell r="AK403">
            <v>13200</v>
          </cell>
          <cell r="AL403">
            <v>13200</v>
          </cell>
          <cell r="AM403">
            <v>13034</v>
          </cell>
          <cell r="AN403" t="str">
            <v>SANTANDER GLOBAL CONNECT</v>
          </cell>
        </row>
        <row r="404">
          <cell r="AD404">
            <v>10000</v>
          </cell>
          <cell r="AE404">
            <v>13000</v>
          </cell>
          <cell r="AF404">
            <v>13040</v>
          </cell>
          <cell r="AG404">
            <v>13301</v>
          </cell>
          <cell r="AH404">
            <v>13301</v>
          </cell>
          <cell r="AI404">
            <v>13301</v>
          </cell>
          <cell r="AJ404">
            <v>13301</v>
          </cell>
          <cell r="AK404">
            <v>13301</v>
          </cell>
          <cell r="AL404">
            <v>13301</v>
          </cell>
          <cell r="AM404">
            <v>13309</v>
          </cell>
          <cell r="AN404" t="str">
            <v>AJUSTES - SUCURSALES</v>
          </cell>
        </row>
        <row r="405">
          <cell r="AD405">
            <v>10000</v>
          </cell>
          <cell r="AE405">
            <v>13000</v>
          </cell>
          <cell r="AF405">
            <v>13040</v>
          </cell>
          <cell r="AG405">
            <v>13301</v>
          </cell>
          <cell r="AH405">
            <v>13301</v>
          </cell>
          <cell r="AI405">
            <v>13301</v>
          </cell>
          <cell r="AJ405">
            <v>13301</v>
          </cell>
          <cell r="AK405">
            <v>13301</v>
          </cell>
          <cell r="AL405">
            <v>13301</v>
          </cell>
          <cell r="AM405">
            <v>13308</v>
          </cell>
          <cell r="AN405" t="str">
            <v>REASIGNACION - AJUSTES SUCURSALES</v>
          </cell>
        </row>
        <row r="406">
          <cell r="AD406">
            <v>10000</v>
          </cell>
          <cell r="AE406">
            <v>13000</v>
          </cell>
          <cell r="AF406">
            <v>13040</v>
          </cell>
          <cell r="AG406">
            <v>13301</v>
          </cell>
          <cell r="AH406">
            <v>13301</v>
          </cell>
          <cell r="AI406">
            <v>13301</v>
          </cell>
          <cell r="AJ406">
            <v>13301</v>
          </cell>
          <cell r="AK406">
            <v>13301</v>
          </cell>
          <cell r="AL406">
            <v>13301</v>
          </cell>
          <cell r="AM406">
            <v>13307</v>
          </cell>
          <cell r="AN406" t="str">
            <v>AJUSTES BCH - SUCURSALES EN EL EXTRANJERO</v>
          </cell>
        </row>
        <row r="407">
          <cell r="AD407">
            <v>10000</v>
          </cell>
          <cell r="AE407">
            <v>13000</v>
          </cell>
          <cell r="AF407">
            <v>13040</v>
          </cell>
          <cell r="AG407">
            <v>13301</v>
          </cell>
          <cell r="AH407">
            <v>13301</v>
          </cell>
          <cell r="AI407">
            <v>13301</v>
          </cell>
          <cell r="AJ407">
            <v>13301</v>
          </cell>
          <cell r="AK407">
            <v>13301</v>
          </cell>
          <cell r="AL407">
            <v>13301</v>
          </cell>
          <cell r="AM407">
            <v>13305</v>
          </cell>
          <cell r="AN407" t="str">
            <v>G.I. SUCURSALES EXTRANJERO</v>
          </cell>
        </row>
        <row r="408">
          <cell r="AD408">
            <v>10000</v>
          </cell>
          <cell r="AE408">
            <v>13000</v>
          </cell>
          <cell r="AF408">
            <v>13040</v>
          </cell>
          <cell r="AG408">
            <v>13301</v>
          </cell>
          <cell r="AH408">
            <v>13301</v>
          </cell>
          <cell r="AI408">
            <v>13301</v>
          </cell>
          <cell r="AJ408">
            <v>13301</v>
          </cell>
          <cell r="AK408">
            <v>13301</v>
          </cell>
          <cell r="AL408">
            <v>13301</v>
          </cell>
          <cell r="AM408">
            <v>13139</v>
          </cell>
          <cell r="AN408" t="str">
            <v>AJUSTES - REPRESENTACIONES</v>
          </cell>
        </row>
        <row r="409">
          <cell r="AD409">
            <v>10000</v>
          </cell>
          <cell r="AE409">
            <v>13000</v>
          </cell>
          <cell r="AF409">
            <v>13040</v>
          </cell>
          <cell r="AG409">
            <v>13301</v>
          </cell>
          <cell r="AH409">
            <v>13301</v>
          </cell>
          <cell r="AI409">
            <v>13301</v>
          </cell>
          <cell r="AJ409">
            <v>13301</v>
          </cell>
          <cell r="AK409">
            <v>13301</v>
          </cell>
          <cell r="AL409">
            <v>13301</v>
          </cell>
          <cell r="AM409">
            <v>13025</v>
          </cell>
          <cell r="AN409" t="str">
            <v>G.I. REPRESENTACIONES EXTRANJERO</v>
          </cell>
        </row>
        <row r="410">
          <cell r="AD410">
            <v>10000</v>
          </cell>
          <cell r="AE410">
            <v>13000</v>
          </cell>
          <cell r="AF410">
            <v>13040</v>
          </cell>
          <cell r="AG410">
            <v>13310</v>
          </cell>
          <cell r="AH410">
            <v>13310</v>
          </cell>
          <cell r="AI410">
            <v>13310</v>
          </cell>
          <cell r="AJ410">
            <v>13310</v>
          </cell>
          <cell r="AK410">
            <v>13310</v>
          </cell>
          <cell r="AL410">
            <v>13310</v>
          </cell>
          <cell r="AM410">
            <v>13719</v>
          </cell>
          <cell r="AN410" t="str">
            <v>AJUSTES - MDOS.FINANCIEROS NEW YORK</v>
          </cell>
        </row>
        <row r="411">
          <cell r="AD411">
            <v>10000</v>
          </cell>
          <cell r="AE411">
            <v>13000</v>
          </cell>
          <cell r="AF411">
            <v>13040</v>
          </cell>
          <cell r="AG411">
            <v>13310</v>
          </cell>
          <cell r="AH411">
            <v>13310</v>
          </cell>
          <cell r="AI411">
            <v>13310</v>
          </cell>
          <cell r="AJ411">
            <v>13310</v>
          </cell>
          <cell r="AK411">
            <v>13310</v>
          </cell>
          <cell r="AL411">
            <v>13310</v>
          </cell>
          <cell r="AM411">
            <v>13379</v>
          </cell>
          <cell r="AN411" t="str">
            <v>AJUSTES - SUC. MIAMI</v>
          </cell>
        </row>
        <row r="412">
          <cell r="AD412">
            <v>10000</v>
          </cell>
          <cell r="AE412">
            <v>13000</v>
          </cell>
          <cell r="AF412">
            <v>13040</v>
          </cell>
          <cell r="AG412">
            <v>13310</v>
          </cell>
          <cell r="AH412">
            <v>13310</v>
          </cell>
          <cell r="AI412">
            <v>13310</v>
          </cell>
          <cell r="AJ412">
            <v>13310</v>
          </cell>
          <cell r="AK412">
            <v>13310</v>
          </cell>
          <cell r="AL412">
            <v>13310</v>
          </cell>
          <cell r="AM412">
            <v>13377</v>
          </cell>
          <cell r="AN412" t="str">
            <v>AJUSTES - BCH SUC. MIAMI</v>
          </cell>
        </row>
        <row r="413">
          <cell r="AD413">
            <v>10000</v>
          </cell>
          <cell r="AE413">
            <v>13000</v>
          </cell>
          <cell r="AF413">
            <v>13040</v>
          </cell>
          <cell r="AG413">
            <v>13310</v>
          </cell>
          <cell r="AH413">
            <v>13310</v>
          </cell>
          <cell r="AI413">
            <v>13310</v>
          </cell>
          <cell r="AJ413">
            <v>13310</v>
          </cell>
          <cell r="AK413">
            <v>13310</v>
          </cell>
          <cell r="AL413">
            <v>13310</v>
          </cell>
          <cell r="AM413">
            <v>13319</v>
          </cell>
          <cell r="AN413" t="str">
            <v>AJUSTES - SUC. NUEVA YORK</v>
          </cell>
        </row>
        <row r="414">
          <cell r="AD414">
            <v>10000</v>
          </cell>
          <cell r="AE414">
            <v>13000</v>
          </cell>
          <cell r="AF414">
            <v>13040</v>
          </cell>
          <cell r="AG414">
            <v>13310</v>
          </cell>
          <cell r="AH414">
            <v>13310</v>
          </cell>
          <cell r="AI414">
            <v>13310</v>
          </cell>
          <cell r="AJ414">
            <v>13310</v>
          </cell>
          <cell r="AK414">
            <v>13310</v>
          </cell>
          <cell r="AL414">
            <v>13310</v>
          </cell>
          <cell r="AM414">
            <v>13318</v>
          </cell>
          <cell r="AN414" t="str">
            <v>REASIGNACIONES - AJUSTES SUC. NUEVA YORK</v>
          </cell>
        </row>
        <row r="415">
          <cell r="AD415">
            <v>10000</v>
          </cell>
          <cell r="AE415">
            <v>13000</v>
          </cell>
          <cell r="AF415">
            <v>13040</v>
          </cell>
          <cell r="AG415">
            <v>13310</v>
          </cell>
          <cell r="AH415">
            <v>13310</v>
          </cell>
          <cell r="AI415">
            <v>13310</v>
          </cell>
          <cell r="AJ415">
            <v>13310</v>
          </cell>
          <cell r="AK415">
            <v>13310</v>
          </cell>
          <cell r="AL415">
            <v>13310</v>
          </cell>
          <cell r="AM415">
            <v>13317</v>
          </cell>
          <cell r="AN415" t="str">
            <v>AJUSTES - BCH SUC. NUEVA YORK</v>
          </cell>
        </row>
        <row r="416">
          <cell r="AD416">
            <v>10000</v>
          </cell>
          <cell r="AE416">
            <v>13000</v>
          </cell>
          <cell r="AF416">
            <v>13040</v>
          </cell>
          <cell r="AG416">
            <v>13320</v>
          </cell>
          <cell r="AH416">
            <v>13320</v>
          </cell>
          <cell r="AI416">
            <v>13320</v>
          </cell>
          <cell r="AJ416">
            <v>13320</v>
          </cell>
          <cell r="AK416">
            <v>13320</v>
          </cell>
          <cell r="AL416">
            <v>13320</v>
          </cell>
          <cell r="AM416">
            <v>14151</v>
          </cell>
          <cell r="AN416" t="str">
            <v>SIG - SUC. LONDRES</v>
          </cell>
        </row>
        <row r="417">
          <cell r="AD417">
            <v>10000</v>
          </cell>
          <cell r="AE417">
            <v>13000</v>
          </cell>
          <cell r="AF417">
            <v>13040</v>
          </cell>
          <cell r="AG417">
            <v>13320</v>
          </cell>
          <cell r="AH417">
            <v>13320</v>
          </cell>
          <cell r="AI417">
            <v>13320</v>
          </cell>
          <cell r="AJ417">
            <v>13320</v>
          </cell>
          <cell r="AK417">
            <v>13320</v>
          </cell>
          <cell r="AL417">
            <v>13320</v>
          </cell>
          <cell r="AM417">
            <v>13729</v>
          </cell>
          <cell r="AN417" t="str">
            <v>AJUSTES - MDOS.FINANCIEROS LONDRES</v>
          </cell>
        </row>
        <row r="418">
          <cell r="AD418">
            <v>10000</v>
          </cell>
          <cell r="AE418">
            <v>13000</v>
          </cell>
          <cell r="AF418">
            <v>13040</v>
          </cell>
          <cell r="AG418">
            <v>13320</v>
          </cell>
          <cell r="AH418">
            <v>13320</v>
          </cell>
          <cell r="AI418">
            <v>13320</v>
          </cell>
          <cell r="AJ418">
            <v>13320</v>
          </cell>
          <cell r="AK418">
            <v>13320</v>
          </cell>
          <cell r="AL418">
            <v>13320</v>
          </cell>
          <cell r="AM418">
            <v>13329</v>
          </cell>
          <cell r="AN418" t="str">
            <v>AJUSTES - SUC. LONDRES</v>
          </cell>
        </row>
        <row r="419">
          <cell r="AD419">
            <v>10000</v>
          </cell>
          <cell r="AE419">
            <v>13000</v>
          </cell>
          <cell r="AF419">
            <v>13040</v>
          </cell>
          <cell r="AG419">
            <v>13320</v>
          </cell>
          <cell r="AH419">
            <v>13320</v>
          </cell>
          <cell r="AI419">
            <v>13320</v>
          </cell>
          <cell r="AJ419">
            <v>13320</v>
          </cell>
          <cell r="AK419">
            <v>13320</v>
          </cell>
          <cell r="AL419">
            <v>13320</v>
          </cell>
          <cell r="AM419">
            <v>13327</v>
          </cell>
          <cell r="AN419" t="str">
            <v>AJUSTES - BCH SUC. LONDRES</v>
          </cell>
        </row>
        <row r="420">
          <cell r="AD420">
            <v>10000</v>
          </cell>
          <cell r="AE420">
            <v>13000</v>
          </cell>
          <cell r="AF420">
            <v>13040</v>
          </cell>
          <cell r="AG420">
            <v>13330</v>
          </cell>
          <cell r="AH420">
            <v>13330</v>
          </cell>
          <cell r="AI420">
            <v>13330</v>
          </cell>
          <cell r="AJ420">
            <v>13330</v>
          </cell>
          <cell r="AK420">
            <v>13330</v>
          </cell>
          <cell r="AL420">
            <v>13330</v>
          </cell>
          <cell r="AM420">
            <v>13339</v>
          </cell>
          <cell r="AN420" t="str">
            <v>AJUSTES - SUC. FRANKFURT</v>
          </cell>
        </row>
        <row r="421">
          <cell r="AD421">
            <v>10000</v>
          </cell>
          <cell r="AE421">
            <v>13000</v>
          </cell>
          <cell r="AF421">
            <v>13040</v>
          </cell>
          <cell r="AG421">
            <v>13330</v>
          </cell>
          <cell r="AH421">
            <v>13330</v>
          </cell>
          <cell r="AI421">
            <v>13330</v>
          </cell>
          <cell r="AJ421">
            <v>13330</v>
          </cell>
          <cell r="AK421">
            <v>13330</v>
          </cell>
          <cell r="AL421">
            <v>13330</v>
          </cell>
          <cell r="AM421">
            <v>13337</v>
          </cell>
          <cell r="AN421" t="str">
            <v>AJUSTES - BCH SUC. FRANKFURT</v>
          </cell>
        </row>
        <row r="422">
          <cell r="AD422">
            <v>10000</v>
          </cell>
          <cell r="AE422">
            <v>13000</v>
          </cell>
          <cell r="AF422">
            <v>13040</v>
          </cell>
          <cell r="AG422">
            <v>13342</v>
          </cell>
          <cell r="AH422">
            <v>13342</v>
          </cell>
          <cell r="AI422">
            <v>13342</v>
          </cell>
          <cell r="AJ422">
            <v>13342</v>
          </cell>
          <cell r="AK422">
            <v>13342</v>
          </cell>
          <cell r="AL422">
            <v>13342</v>
          </cell>
          <cell r="AM422">
            <v>13349</v>
          </cell>
          <cell r="AN422" t="str">
            <v>AJUSTES - SUC. PARIS</v>
          </cell>
        </row>
        <row r="423">
          <cell r="AD423">
            <v>10000</v>
          </cell>
          <cell r="AE423">
            <v>13000</v>
          </cell>
          <cell r="AF423">
            <v>13040</v>
          </cell>
          <cell r="AG423">
            <v>13342</v>
          </cell>
          <cell r="AH423">
            <v>13342</v>
          </cell>
          <cell r="AI423">
            <v>13342</v>
          </cell>
          <cell r="AJ423">
            <v>13342</v>
          </cell>
          <cell r="AK423">
            <v>13342</v>
          </cell>
          <cell r="AL423">
            <v>13342</v>
          </cell>
          <cell r="AM423">
            <v>13347</v>
          </cell>
          <cell r="AN423" t="str">
            <v>AJUSTES - BCH SUC. PARIS</v>
          </cell>
        </row>
        <row r="424">
          <cell r="AD424">
            <v>10000</v>
          </cell>
          <cell r="AE424">
            <v>13000</v>
          </cell>
          <cell r="AF424">
            <v>13040</v>
          </cell>
          <cell r="AG424">
            <v>13350</v>
          </cell>
          <cell r="AH424">
            <v>13350</v>
          </cell>
          <cell r="AI424">
            <v>13350</v>
          </cell>
          <cell r="AJ424">
            <v>13350</v>
          </cell>
          <cell r="AK424">
            <v>13350</v>
          </cell>
          <cell r="AL424">
            <v>13350</v>
          </cell>
          <cell r="AM424">
            <v>13359</v>
          </cell>
          <cell r="AN424" t="str">
            <v>AJUSTES - SUC. TOKYO</v>
          </cell>
        </row>
        <row r="425">
          <cell r="AD425">
            <v>10000</v>
          </cell>
          <cell r="AE425">
            <v>13000</v>
          </cell>
          <cell r="AF425">
            <v>13040</v>
          </cell>
          <cell r="AG425">
            <v>13350</v>
          </cell>
          <cell r="AH425">
            <v>13350</v>
          </cell>
          <cell r="AI425">
            <v>13350</v>
          </cell>
          <cell r="AJ425">
            <v>13350</v>
          </cell>
          <cell r="AK425">
            <v>13350</v>
          </cell>
          <cell r="AL425">
            <v>13350</v>
          </cell>
          <cell r="AM425">
            <v>13357</v>
          </cell>
          <cell r="AN425" t="str">
            <v>AJUSTES - BCH SUC. TOKYO</v>
          </cell>
        </row>
        <row r="426">
          <cell r="AD426">
            <v>10000</v>
          </cell>
          <cell r="AE426">
            <v>13000</v>
          </cell>
          <cell r="AF426">
            <v>13040</v>
          </cell>
          <cell r="AG426">
            <v>13362</v>
          </cell>
          <cell r="AH426">
            <v>13362</v>
          </cell>
          <cell r="AI426">
            <v>13362</v>
          </cell>
          <cell r="AJ426">
            <v>13362</v>
          </cell>
          <cell r="AK426">
            <v>13362</v>
          </cell>
          <cell r="AL426">
            <v>13362</v>
          </cell>
          <cell r="AM426">
            <v>14119</v>
          </cell>
          <cell r="AN426" t="str">
            <v>AJUSTES - SIG HONG KONG</v>
          </cell>
        </row>
        <row r="427">
          <cell r="AD427">
            <v>10000</v>
          </cell>
          <cell r="AE427">
            <v>13000</v>
          </cell>
          <cell r="AF427">
            <v>13040</v>
          </cell>
          <cell r="AG427">
            <v>13362</v>
          </cell>
          <cell r="AH427">
            <v>13362</v>
          </cell>
          <cell r="AI427">
            <v>13362</v>
          </cell>
          <cell r="AJ427">
            <v>13362</v>
          </cell>
          <cell r="AK427">
            <v>13362</v>
          </cell>
          <cell r="AL427">
            <v>13362</v>
          </cell>
          <cell r="AM427">
            <v>13369</v>
          </cell>
          <cell r="AN427" t="str">
            <v>AJUSTES - SUC. HONG KONG</v>
          </cell>
        </row>
        <row r="428">
          <cell r="AD428">
            <v>10000</v>
          </cell>
          <cell r="AE428">
            <v>13000</v>
          </cell>
          <cell r="AF428">
            <v>13040</v>
          </cell>
          <cell r="AG428">
            <v>13362</v>
          </cell>
          <cell r="AH428">
            <v>13362</v>
          </cell>
          <cell r="AI428">
            <v>13362</v>
          </cell>
          <cell r="AJ428">
            <v>13362</v>
          </cell>
          <cell r="AK428">
            <v>13362</v>
          </cell>
          <cell r="AL428">
            <v>13362</v>
          </cell>
          <cell r="AM428">
            <v>13368</v>
          </cell>
          <cell r="AN428" t="str">
            <v>RESIGNACIONES HONG KONG</v>
          </cell>
        </row>
        <row r="429">
          <cell r="AD429">
            <v>10000</v>
          </cell>
          <cell r="AE429">
            <v>13000</v>
          </cell>
          <cell r="AF429">
            <v>13040</v>
          </cell>
          <cell r="AG429">
            <v>13362</v>
          </cell>
          <cell r="AH429">
            <v>13362</v>
          </cell>
          <cell r="AI429">
            <v>13362</v>
          </cell>
          <cell r="AJ429">
            <v>13362</v>
          </cell>
          <cell r="AK429">
            <v>13362</v>
          </cell>
          <cell r="AL429">
            <v>13362</v>
          </cell>
          <cell r="AM429">
            <v>13367</v>
          </cell>
          <cell r="AN429" t="str">
            <v>AJUSTES - BCH SUC. HONG KONG</v>
          </cell>
        </row>
        <row r="430">
          <cell r="AD430">
            <v>10000</v>
          </cell>
          <cell r="AE430">
            <v>13000</v>
          </cell>
          <cell r="AF430">
            <v>13040</v>
          </cell>
          <cell r="AG430">
            <v>13362</v>
          </cell>
          <cell r="AH430">
            <v>13362</v>
          </cell>
          <cell r="AI430">
            <v>13362</v>
          </cell>
          <cell r="AJ430">
            <v>13362</v>
          </cell>
          <cell r="AK430">
            <v>13362</v>
          </cell>
          <cell r="AL430">
            <v>13362</v>
          </cell>
          <cell r="AM430">
            <v>13364</v>
          </cell>
          <cell r="AN430" t="str">
            <v>AJUSTES - RESTO SOC. BANCA CORP. HONG KONG</v>
          </cell>
        </row>
        <row r="431">
          <cell r="AD431">
            <v>10000</v>
          </cell>
          <cell r="AE431">
            <v>13000</v>
          </cell>
          <cell r="AF431">
            <v>13040</v>
          </cell>
          <cell r="AG431">
            <v>13382</v>
          </cell>
          <cell r="AH431">
            <v>13382</v>
          </cell>
          <cell r="AI431">
            <v>13382</v>
          </cell>
          <cell r="AJ431">
            <v>13382</v>
          </cell>
          <cell r="AK431">
            <v>13382</v>
          </cell>
          <cell r="AL431">
            <v>13382</v>
          </cell>
          <cell r="AM431">
            <v>14199</v>
          </cell>
          <cell r="AN431" t="str">
            <v>AJUSTES - SIG SINGAPUR</v>
          </cell>
        </row>
        <row r="432">
          <cell r="AD432">
            <v>10000</v>
          </cell>
          <cell r="AE432">
            <v>13000</v>
          </cell>
          <cell r="AF432">
            <v>13040</v>
          </cell>
          <cell r="AG432">
            <v>13382</v>
          </cell>
          <cell r="AH432">
            <v>13382</v>
          </cell>
          <cell r="AI432">
            <v>13382</v>
          </cell>
          <cell r="AJ432">
            <v>13382</v>
          </cell>
          <cell r="AK432">
            <v>13382</v>
          </cell>
          <cell r="AL432">
            <v>13382</v>
          </cell>
          <cell r="AM432">
            <v>13389</v>
          </cell>
          <cell r="AN432" t="str">
            <v>AJUSTES - SUC. SINGAPUR</v>
          </cell>
        </row>
        <row r="433">
          <cell r="AD433">
            <v>10000</v>
          </cell>
          <cell r="AE433">
            <v>13000</v>
          </cell>
          <cell r="AF433">
            <v>13040</v>
          </cell>
          <cell r="AG433">
            <v>13382</v>
          </cell>
          <cell r="AH433">
            <v>13382</v>
          </cell>
          <cell r="AI433">
            <v>13382</v>
          </cell>
          <cell r="AJ433">
            <v>13382</v>
          </cell>
          <cell r="AK433">
            <v>13382</v>
          </cell>
          <cell r="AL433">
            <v>13382</v>
          </cell>
          <cell r="AM433">
            <v>13388</v>
          </cell>
          <cell r="AN433" t="str">
            <v>RESIGNACIONES SINGAPUR</v>
          </cell>
        </row>
        <row r="434">
          <cell r="AD434">
            <v>10000</v>
          </cell>
          <cell r="AE434">
            <v>13000</v>
          </cell>
          <cell r="AF434">
            <v>13040</v>
          </cell>
          <cell r="AG434">
            <v>13382</v>
          </cell>
          <cell r="AH434">
            <v>13382</v>
          </cell>
          <cell r="AI434">
            <v>13382</v>
          </cell>
          <cell r="AJ434">
            <v>13382</v>
          </cell>
          <cell r="AK434">
            <v>13382</v>
          </cell>
          <cell r="AL434">
            <v>13382</v>
          </cell>
          <cell r="AM434">
            <v>13384</v>
          </cell>
          <cell r="AN434" t="str">
            <v>AJUSTES - RESTO SOC. BANCA CORP. SINGAPUR</v>
          </cell>
        </row>
        <row r="435">
          <cell r="AD435">
            <v>10000</v>
          </cell>
          <cell r="AE435">
            <v>13000</v>
          </cell>
          <cell r="AF435">
            <v>13040</v>
          </cell>
          <cell r="AG435">
            <v>13390</v>
          </cell>
          <cell r="AH435">
            <v>13390</v>
          </cell>
          <cell r="AI435">
            <v>13390</v>
          </cell>
          <cell r="AJ435">
            <v>13390</v>
          </cell>
          <cell r="AK435">
            <v>13390</v>
          </cell>
          <cell r="AL435">
            <v>13390</v>
          </cell>
          <cell r="AM435">
            <v>13399</v>
          </cell>
          <cell r="AN435" t="str">
            <v>AJUSTES - SUC. MILAN</v>
          </cell>
        </row>
        <row r="436">
          <cell r="AD436">
            <v>10000</v>
          </cell>
          <cell r="AE436">
            <v>13000</v>
          </cell>
          <cell r="AF436">
            <v>13040</v>
          </cell>
          <cell r="AG436">
            <v>13390</v>
          </cell>
          <cell r="AH436">
            <v>13390</v>
          </cell>
          <cell r="AI436">
            <v>13390</v>
          </cell>
          <cell r="AJ436">
            <v>13390</v>
          </cell>
          <cell r="AK436">
            <v>13390</v>
          </cell>
          <cell r="AL436">
            <v>13390</v>
          </cell>
          <cell r="AM436">
            <v>13397</v>
          </cell>
          <cell r="AN436" t="str">
            <v>AJUSTES - BCH SUC. MILAN</v>
          </cell>
        </row>
        <row r="437">
          <cell r="AD437">
            <v>10000</v>
          </cell>
          <cell r="AE437">
            <v>13000</v>
          </cell>
          <cell r="AF437">
            <v>13040</v>
          </cell>
          <cell r="AG437">
            <v>13810</v>
          </cell>
          <cell r="AH437">
            <v>13810</v>
          </cell>
          <cell r="AI437">
            <v>13810</v>
          </cell>
          <cell r="AJ437">
            <v>13810</v>
          </cell>
          <cell r="AK437">
            <v>13810</v>
          </cell>
          <cell r="AL437">
            <v>13810</v>
          </cell>
          <cell r="AM437">
            <v>13817</v>
          </cell>
          <cell r="AN437" t="str">
            <v>AJUSTES - BCH SUC. BELGICA</v>
          </cell>
        </row>
        <row r="438">
          <cell r="AD438">
            <v>10000</v>
          </cell>
          <cell r="AE438">
            <v>13000</v>
          </cell>
          <cell r="AF438">
            <v>13040</v>
          </cell>
          <cell r="AG438">
            <v>13810</v>
          </cell>
          <cell r="AH438">
            <v>13810</v>
          </cell>
          <cell r="AI438">
            <v>13810</v>
          </cell>
          <cell r="AJ438">
            <v>13810</v>
          </cell>
          <cell r="AK438">
            <v>13810</v>
          </cell>
          <cell r="AL438">
            <v>13810</v>
          </cell>
          <cell r="AM438">
            <v>12309</v>
          </cell>
          <cell r="AN438" t="str">
            <v>AJUSTES - COMERCIAL  BELGICA</v>
          </cell>
        </row>
        <row r="439">
          <cell r="AD439">
            <v>10000</v>
          </cell>
          <cell r="AE439">
            <v>13000</v>
          </cell>
          <cell r="AF439">
            <v>13040</v>
          </cell>
          <cell r="AG439">
            <v>13822</v>
          </cell>
          <cell r="AH439">
            <v>13822</v>
          </cell>
          <cell r="AI439">
            <v>13822</v>
          </cell>
          <cell r="AJ439">
            <v>13822</v>
          </cell>
          <cell r="AK439">
            <v>13822</v>
          </cell>
          <cell r="AL439">
            <v>13822</v>
          </cell>
          <cell r="AM439">
            <v>13827</v>
          </cell>
          <cell r="AN439" t="str">
            <v>AJUSTES - BCH SUC. GIBRALTAR</v>
          </cell>
        </row>
        <row r="440">
          <cell r="AD440">
            <v>10000</v>
          </cell>
          <cell r="AE440">
            <v>13000</v>
          </cell>
          <cell r="AF440">
            <v>13050</v>
          </cell>
          <cell r="AG440">
            <v>13050</v>
          </cell>
          <cell r="AH440">
            <v>13050</v>
          </cell>
          <cell r="AI440">
            <v>13050</v>
          </cell>
          <cell r="AJ440">
            <v>13050</v>
          </cell>
          <cell r="AK440">
            <v>13050</v>
          </cell>
          <cell r="AL440">
            <v>13050</v>
          </cell>
          <cell r="AM440">
            <v>13058</v>
          </cell>
          <cell r="AN440" t="str">
            <v>AJ - RESULTADOS POR ARGENTINA</v>
          </cell>
        </row>
        <row r="441">
          <cell r="AD441">
            <v>10000</v>
          </cell>
          <cell r="AE441">
            <v>13000</v>
          </cell>
          <cell r="AF441">
            <v>13060</v>
          </cell>
          <cell r="AG441">
            <v>13060</v>
          </cell>
          <cell r="AH441">
            <v>13060</v>
          </cell>
          <cell r="AI441">
            <v>13060</v>
          </cell>
          <cell r="AJ441">
            <v>13060</v>
          </cell>
          <cell r="AK441">
            <v>13060</v>
          </cell>
          <cell r="AL441">
            <v>13060</v>
          </cell>
          <cell r="AM441">
            <v>13069</v>
          </cell>
          <cell r="AN441" t="str">
            <v>AJUSTES - TESORERIA MANAGEMENT GLOBAL</v>
          </cell>
        </row>
        <row r="442">
          <cell r="AD442">
            <v>10000</v>
          </cell>
          <cell r="AE442">
            <v>13000</v>
          </cell>
          <cell r="AF442">
            <v>13060</v>
          </cell>
          <cell r="AG442">
            <v>13060</v>
          </cell>
          <cell r="AH442">
            <v>13060</v>
          </cell>
          <cell r="AI442">
            <v>13060</v>
          </cell>
          <cell r="AJ442">
            <v>13060</v>
          </cell>
          <cell r="AK442">
            <v>13060</v>
          </cell>
          <cell r="AL442">
            <v>13060</v>
          </cell>
          <cell r="AM442">
            <v>13061</v>
          </cell>
          <cell r="AN442" t="str">
            <v>TESORERIA - MANAGEMENT GLOBAL</v>
          </cell>
        </row>
        <row r="443">
          <cell r="AD443">
            <v>10000</v>
          </cell>
          <cell r="AE443">
            <v>16000</v>
          </cell>
          <cell r="AF443">
            <v>16001</v>
          </cell>
          <cell r="AG443">
            <v>16003</v>
          </cell>
          <cell r="AH443">
            <v>16010</v>
          </cell>
          <cell r="AI443">
            <v>16010</v>
          </cell>
          <cell r="AJ443">
            <v>16010</v>
          </cell>
          <cell r="AK443">
            <v>22010</v>
          </cell>
          <cell r="AL443">
            <v>22000</v>
          </cell>
          <cell r="AM443">
            <v>16173</v>
          </cell>
          <cell r="AN443" t="str">
            <v>AJUSTES - BCH GESTORAS LATINOAM. CHILE</v>
          </cell>
        </row>
        <row r="444">
          <cell r="AD444">
            <v>10000</v>
          </cell>
          <cell r="AE444">
            <v>16000</v>
          </cell>
          <cell r="AF444">
            <v>16001</v>
          </cell>
          <cell r="AG444">
            <v>16003</v>
          </cell>
          <cell r="AH444">
            <v>16010</v>
          </cell>
          <cell r="AI444">
            <v>16010</v>
          </cell>
          <cell r="AJ444">
            <v>16010</v>
          </cell>
          <cell r="AK444">
            <v>22010</v>
          </cell>
          <cell r="AL444">
            <v>22000</v>
          </cell>
          <cell r="AM444">
            <v>16019</v>
          </cell>
          <cell r="AN444" t="str">
            <v>AJUSTES - GESTION ACTIVOS CHILE</v>
          </cell>
        </row>
        <row r="445">
          <cell r="AD445">
            <v>10000</v>
          </cell>
          <cell r="AE445">
            <v>16000</v>
          </cell>
          <cell r="AF445">
            <v>16001</v>
          </cell>
          <cell r="AG445">
            <v>16003</v>
          </cell>
          <cell r="AH445">
            <v>16020</v>
          </cell>
          <cell r="AI445">
            <v>16020</v>
          </cell>
          <cell r="AJ445">
            <v>16020</v>
          </cell>
          <cell r="AK445">
            <v>22020</v>
          </cell>
          <cell r="AL445">
            <v>22000</v>
          </cell>
          <cell r="AM445">
            <v>16029</v>
          </cell>
          <cell r="AN445" t="str">
            <v>AJUSTES - GESTION ACTIVOS URUGUAY</v>
          </cell>
        </row>
        <row r="446">
          <cell r="AD446">
            <v>10000</v>
          </cell>
          <cell r="AE446">
            <v>16000</v>
          </cell>
          <cell r="AF446">
            <v>16001</v>
          </cell>
          <cell r="AG446">
            <v>16003</v>
          </cell>
          <cell r="AH446">
            <v>16030</v>
          </cell>
          <cell r="AI446">
            <v>16030</v>
          </cell>
          <cell r="AJ446">
            <v>16030</v>
          </cell>
          <cell r="AK446">
            <v>22030</v>
          </cell>
          <cell r="AL446">
            <v>22000</v>
          </cell>
          <cell r="AM446">
            <v>16039</v>
          </cell>
          <cell r="AN446" t="str">
            <v>AJUSTES - GESTION ACTIVOS PUERTO RICO</v>
          </cell>
        </row>
        <row r="447">
          <cell r="AD447">
            <v>10000</v>
          </cell>
          <cell r="AE447">
            <v>16000</v>
          </cell>
          <cell r="AF447">
            <v>16001</v>
          </cell>
          <cell r="AG447">
            <v>16003</v>
          </cell>
          <cell r="AH447">
            <v>16080</v>
          </cell>
          <cell r="AI447">
            <v>16080</v>
          </cell>
          <cell r="AJ447">
            <v>16080</v>
          </cell>
          <cell r="AK447">
            <v>22080</v>
          </cell>
          <cell r="AL447">
            <v>22000</v>
          </cell>
          <cell r="AM447">
            <v>16089</v>
          </cell>
          <cell r="AN447" t="str">
            <v>AJUSTES - GESTION ACTIVOS PERU</v>
          </cell>
        </row>
        <row r="448">
          <cell r="AD448">
            <v>10000</v>
          </cell>
          <cell r="AE448">
            <v>16000</v>
          </cell>
          <cell r="AF448">
            <v>16001</v>
          </cell>
          <cell r="AG448">
            <v>16003</v>
          </cell>
          <cell r="AH448">
            <v>16110</v>
          </cell>
          <cell r="AI448">
            <v>16110</v>
          </cell>
          <cell r="AJ448">
            <v>16110</v>
          </cell>
          <cell r="AK448">
            <v>22110</v>
          </cell>
          <cell r="AL448">
            <v>22000</v>
          </cell>
          <cell r="AM448">
            <v>16119</v>
          </cell>
          <cell r="AN448" t="str">
            <v>AJUSTES - GESTION ACTIVOS VENEZUELA</v>
          </cell>
        </row>
        <row r="449">
          <cell r="AD449">
            <v>10000</v>
          </cell>
          <cell r="AE449">
            <v>16000</v>
          </cell>
          <cell r="AF449">
            <v>16001</v>
          </cell>
          <cell r="AG449">
            <v>16003</v>
          </cell>
          <cell r="AH449">
            <v>16130</v>
          </cell>
          <cell r="AI449">
            <v>16130</v>
          </cell>
          <cell r="AJ449">
            <v>16130</v>
          </cell>
          <cell r="AK449">
            <v>22130</v>
          </cell>
          <cell r="AL449">
            <v>22000</v>
          </cell>
          <cell r="AM449">
            <v>16139</v>
          </cell>
          <cell r="AN449" t="str">
            <v>AJUSTES - GESTION ACTIVOS MEJICO RESTO</v>
          </cell>
        </row>
        <row r="450">
          <cell r="AD450">
            <v>10000</v>
          </cell>
          <cell r="AE450">
            <v>16000</v>
          </cell>
          <cell r="AF450">
            <v>16001</v>
          </cell>
          <cell r="AG450">
            <v>16003</v>
          </cell>
          <cell r="AH450">
            <v>16130</v>
          </cell>
          <cell r="AI450">
            <v>16130</v>
          </cell>
          <cell r="AJ450">
            <v>16130</v>
          </cell>
          <cell r="AK450">
            <v>22130</v>
          </cell>
          <cell r="AL450">
            <v>22000</v>
          </cell>
          <cell r="AM450">
            <v>16138</v>
          </cell>
          <cell r="AN450" t="str">
            <v>AJUSTES - GESTION ACTIVOS MEJICO SERFIN</v>
          </cell>
        </row>
        <row r="451">
          <cell r="AD451">
            <v>10000</v>
          </cell>
          <cell r="AE451">
            <v>16000</v>
          </cell>
          <cell r="AF451">
            <v>16001</v>
          </cell>
          <cell r="AG451">
            <v>16003</v>
          </cell>
          <cell r="AH451">
            <v>16140</v>
          </cell>
          <cell r="AI451">
            <v>16140</v>
          </cell>
          <cell r="AJ451">
            <v>16140</v>
          </cell>
          <cell r="AK451">
            <v>22140</v>
          </cell>
          <cell r="AL451">
            <v>22000</v>
          </cell>
          <cell r="AM451">
            <v>16149</v>
          </cell>
          <cell r="AN451" t="str">
            <v>AJUSTES - GESTION ACTIVOS COLOMBIA</v>
          </cell>
        </row>
        <row r="452">
          <cell r="AD452">
            <v>10000</v>
          </cell>
          <cell r="AE452">
            <v>16000</v>
          </cell>
          <cell r="AF452">
            <v>16001</v>
          </cell>
          <cell r="AG452">
            <v>16003</v>
          </cell>
          <cell r="AH452">
            <v>16150</v>
          </cell>
          <cell r="AI452">
            <v>16150</v>
          </cell>
          <cell r="AJ452">
            <v>16150</v>
          </cell>
          <cell r="AK452">
            <v>22150</v>
          </cell>
          <cell r="AL452">
            <v>22000</v>
          </cell>
          <cell r="AM452">
            <v>16174</v>
          </cell>
          <cell r="AN452" t="str">
            <v>AJUSTES BCH - GESTORAS LATINOAM. ARGENTINA</v>
          </cell>
        </row>
        <row r="453">
          <cell r="AD453">
            <v>10000</v>
          </cell>
          <cell r="AE453">
            <v>16000</v>
          </cell>
          <cell r="AF453">
            <v>16001</v>
          </cell>
          <cell r="AG453">
            <v>16003</v>
          </cell>
          <cell r="AH453">
            <v>16150</v>
          </cell>
          <cell r="AI453">
            <v>16150</v>
          </cell>
          <cell r="AJ453">
            <v>16150</v>
          </cell>
          <cell r="AK453">
            <v>22150</v>
          </cell>
          <cell r="AL453">
            <v>22000</v>
          </cell>
          <cell r="AM453">
            <v>16159</v>
          </cell>
          <cell r="AN453" t="str">
            <v>AJUSTES - GESTION ACTIVOS ARGENTINA</v>
          </cell>
        </row>
        <row r="454">
          <cell r="AD454">
            <v>10000</v>
          </cell>
          <cell r="AE454">
            <v>16000</v>
          </cell>
          <cell r="AF454">
            <v>16001</v>
          </cell>
          <cell r="AG454">
            <v>16003</v>
          </cell>
          <cell r="AH454">
            <v>16150</v>
          </cell>
          <cell r="AI454">
            <v>16150</v>
          </cell>
          <cell r="AJ454">
            <v>16150</v>
          </cell>
          <cell r="AK454">
            <v>22150</v>
          </cell>
          <cell r="AL454">
            <v>22000</v>
          </cell>
          <cell r="AM454">
            <v>12179</v>
          </cell>
          <cell r="AN454" t="str">
            <v>AJUSTES - GRUPO PENSIONES</v>
          </cell>
        </row>
        <row r="455">
          <cell r="AD455">
            <v>10000</v>
          </cell>
          <cell r="AE455">
            <v>16000</v>
          </cell>
          <cell r="AF455">
            <v>16001</v>
          </cell>
          <cell r="AG455">
            <v>16003</v>
          </cell>
          <cell r="AH455">
            <v>16160</v>
          </cell>
          <cell r="AI455">
            <v>16160</v>
          </cell>
          <cell r="AJ455">
            <v>16160</v>
          </cell>
          <cell r="AK455">
            <v>22160</v>
          </cell>
          <cell r="AL455">
            <v>22000</v>
          </cell>
          <cell r="AM455">
            <v>16169</v>
          </cell>
          <cell r="AN455" t="str">
            <v>AJUSTES - GESTION ACTIVOS BRASIL RESTO</v>
          </cell>
        </row>
        <row r="456">
          <cell r="AD456">
            <v>10000</v>
          </cell>
          <cell r="AE456">
            <v>16000</v>
          </cell>
          <cell r="AF456">
            <v>16001</v>
          </cell>
          <cell r="AG456">
            <v>16003</v>
          </cell>
          <cell r="AH456">
            <v>16160</v>
          </cell>
          <cell r="AI456">
            <v>16160</v>
          </cell>
          <cell r="AJ456">
            <v>16160</v>
          </cell>
          <cell r="AK456">
            <v>22160</v>
          </cell>
          <cell r="AL456">
            <v>22000</v>
          </cell>
          <cell r="AM456">
            <v>16168</v>
          </cell>
          <cell r="AN456" t="str">
            <v>AJUSTES - GEST. ACTIVOS BANCO MERIDIONAL</v>
          </cell>
        </row>
        <row r="457">
          <cell r="AD457">
            <v>10000</v>
          </cell>
          <cell r="AE457">
            <v>16000</v>
          </cell>
          <cell r="AF457">
            <v>16001</v>
          </cell>
          <cell r="AG457">
            <v>16003</v>
          </cell>
          <cell r="AH457">
            <v>16160</v>
          </cell>
          <cell r="AI457">
            <v>16160</v>
          </cell>
          <cell r="AJ457">
            <v>16160</v>
          </cell>
          <cell r="AK457">
            <v>22160</v>
          </cell>
          <cell r="AL457">
            <v>22000</v>
          </cell>
          <cell r="AM457">
            <v>16167</v>
          </cell>
          <cell r="AN457" t="str">
            <v>AJUSTES - GESTION ACTIVOS BANESPA</v>
          </cell>
        </row>
        <row r="458">
          <cell r="AD458">
            <v>10000</v>
          </cell>
          <cell r="AE458">
            <v>16000</v>
          </cell>
          <cell r="AF458">
            <v>16001</v>
          </cell>
          <cell r="AG458">
            <v>16003</v>
          </cell>
          <cell r="AH458">
            <v>16350</v>
          </cell>
          <cell r="AI458">
            <v>16350</v>
          </cell>
          <cell r="AJ458">
            <v>16350</v>
          </cell>
          <cell r="AK458">
            <v>22350</v>
          </cell>
          <cell r="AL458">
            <v>22000</v>
          </cell>
          <cell r="AM458">
            <v>16359</v>
          </cell>
          <cell r="AN458" t="str">
            <v>AJUSTES - GESTION ACTIVOS BOLIVIA</v>
          </cell>
        </row>
        <row r="459">
          <cell r="AD459">
            <v>10000</v>
          </cell>
          <cell r="AE459">
            <v>16000</v>
          </cell>
          <cell r="AF459">
            <v>16001</v>
          </cell>
          <cell r="AG459">
            <v>16003</v>
          </cell>
          <cell r="AH459">
            <v>16900</v>
          </cell>
          <cell r="AI459">
            <v>16900</v>
          </cell>
          <cell r="AJ459">
            <v>16900</v>
          </cell>
          <cell r="AK459">
            <v>22200</v>
          </cell>
          <cell r="AL459">
            <v>22000</v>
          </cell>
          <cell r="AM459">
            <v>16995</v>
          </cell>
          <cell r="AN459" t="str">
            <v>G.I. GESTION ACTIVOS AMERICA</v>
          </cell>
        </row>
        <row r="460">
          <cell r="AD460">
            <v>10000</v>
          </cell>
          <cell r="AE460">
            <v>16000</v>
          </cell>
          <cell r="AF460">
            <v>16001</v>
          </cell>
          <cell r="AG460">
            <v>16003</v>
          </cell>
          <cell r="AH460">
            <v>16900</v>
          </cell>
          <cell r="AI460">
            <v>16900</v>
          </cell>
          <cell r="AJ460">
            <v>16900</v>
          </cell>
          <cell r="AK460">
            <v>22200</v>
          </cell>
          <cell r="AL460">
            <v>22000</v>
          </cell>
          <cell r="AM460">
            <v>16909</v>
          </cell>
          <cell r="AN460" t="str">
            <v>AJUSTES - RESTO GESTION ACTIVOS AMERICA</v>
          </cell>
        </row>
        <row r="461">
          <cell r="AD461">
            <v>10000</v>
          </cell>
          <cell r="AE461">
            <v>16000</v>
          </cell>
          <cell r="AF461">
            <v>16001</v>
          </cell>
          <cell r="AG461">
            <v>16004</v>
          </cell>
          <cell r="AH461">
            <v>16050</v>
          </cell>
          <cell r="AI461">
            <v>16050</v>
          </cell>
          <cell r="AJ461">
            <v>16050</v>
          </cell>
          <cell r="AK461">
            <v>16050</v>
          </cell>
          <cell r="AL461">
            <v>30000</v>
          </cell>
          <cell r="AM461">
            <v>16379</v>
          </cell>
          <cell r="AN461" t="str">
            <v>AJUSTES - GESTION ACTIVOS TOTTA</v>
          </cell>
        </row>
        <row r="462">
          <cell r="AD462">
            <v>10000</v>
          </cell>
          <cell r="AE462">
            <v>16000</v>
          </cell>
          <cell r="AF462">
            <v>16001</v>
          </cell>
          <cell r="AG462">
            <v>16004</v>
          </cell>
          <cell r="AH462">
            <v>16050</v>
          </cell>
          <cell r="AI462">
            <v>16050</v>
          </cell>
          <cell r="AJ462">
            <v>16050</v>
          </cell>
          <cell r="AK462">
            <v>16050</v>
          </cell>
          <cell r="AL462">
            <v>30000</v>
          </cell>
          <cell r="AM462">
            <v>16059</v>
          </cell>
          <cell r="AN462" t="str">
            <v>AJUSTES - GESTION ACTIVOS PORTUGAL</v>
          </cell>
        </row>
        <row r="463">
          <cell r="AD463">
            <v>10000</v>
          </cell>
          <cell r="AE463">
            <v>16000</v>
          </cell>
          <cell r="AF463">
            <v>16001</v>
          </cell>
          <cell r="AG463">
            <v>16004</v>
          </cell>
          <cell r="AH463">
            <v>16300</v>
          </cell>
          <cell r="AI463">
            <v>16300</v>
          </cell>
          <cell r="AJ463">
            <v>16300</v>
          </cell>
          <cell r="AK463">
            <v>16300</v>
          </cell>
          <cell r="AL463">
            <v>16300</v>
          </cell>
          <cell r="AM463">
            <v>89001</v>
          </cell>
          <cell r="AN463" t="str">
            <v>ELIM. PARTICIPACION GRUPO BANIF</v>
          </cell>
        </row>
        <row r="464">
          <cell r="AD464">
            <v>10000</v>
          </cell>
          <cell r="AE464">
            <v>16000</v>
          </cell>
          <cell r="AF464">
            <v>16001</v>
          </cell>
          <cell r="AG464">
            <v>16004</v>
          </cell>
          <cell r="AH464">
            <v>16300</v>
          </cell>
          <cell r="AI464">
            <v>16300</v>
          </cell>
          <cell r="AJ464">
            <v>16300</v>
          </cell>
          <cell r="AK464">
            <v>16300</v>
          </cell>
          <cell r="AL464">
            <v>16300</v>
          </cell>
          <cell r="AM464">
            <v>16329</v>
          </cell>
          <cell r="AN464" t="str">
            <v>AJUSTES - GESTION ACTIVOS BAHAMAS</v>
          </cell>
        </row>
        <row r="465">
          <cell r="AD465">
            <v>10000</v>
          </cell>
          <cell r="AE465">
            <v>16000</v>
          </cell>
          <cell r="AF465">
            <v>16001</v>
          </cell>
          <cell r="AG465">
            <v>16004</v>
          </cell>
          <cell r="AH465">
            <v>16300</v>
          </cell>
          <cell r="AI465">
            <v>16300</v>
          </cell>
          <cell r="AJ465">
            <v>16300</v>
          </cell>
          <cell r="AK465">
            <v>16300</v>
          </cell>
          <cell r="AL465">
            <v>16300</v>
          </cell>
          <cell r="AM465">
            <v>16328</v>
          </cell>
          <cell r="AN465" t="str">
            <v>AJUSTES BCH - BPI BAHAMAS</v>
          </cell>
        </row>
        <row r="466">
          <cell r="AD466">
            <v>10000</v>
          </cell>
          <cell r="AE466">
            <v>16000</v>
          </cell>
          <cell r="AF466">
            <v>16001</v>
          </cell>
          <cell r="AG466">
            <v>16004</v>
          </cell>
          <cell r="AH466">
            <v>16300</v>
          </cell>
          <cell r="AI466">
            <v>16300</v>
          </cell>
          <cell r="AJ466">
            <v>16300</v>
          </cell>
          <cell r="AK466">
            <v>16300</v>
          </cell>
          <cell r="AL466">
            <v>16300</v>
          </cell>
          <cell r="AM466">
            <v>16321</v>
          </cell>
          <cell r="AN466" t="str">
            <v>NEW WORLD INVESTMENT</v>
          </cell>
        </row>
        <row r="467">
          <cell r="AD467">
            <v>10000</v>
          </cell>
          <cell r="AE467">
            <v>16000</v>
          </cell>
          <cell r="AF467">
            <v>16001</v>
          </cell>
          <cell r="AG467">
            <v>16004</v>
          </cell>
          <cell r="AH467">
            <v>16300</v>
          </cell>
          <cell r="AI467">
            <v>16300</v>
          </cell>
          <cell r="AJ467">
            <v>16300</v>
          </cell>
          <cell r="AK467">
            <v>16300</v>
          </cell>
          <cell r="AL467">
            <v>16300</v>
          </cell>
          <cell r="AM467">
            <v>16319</v>
          </cell>
          <cell r="AN467" t="str">
            <v>AJUSTES - GESTION ACTIVOS BOSTON</v>
          </cell>
        </row>
        <row r="468">
          <cell r="AD468">
            <v>10000</v>
          </cell>
          <cell r="AE468">
            <v>16000</v>
          </cell>
          <cell r="AF468">
            <v>16001</v>
          </cell>
          <cell r="AG468">
            <v>16004</v>
          </cell>
          <cell r="AH468">
            <v>16300</v>
          </cell>
          <cell r="AI468">
            <v>16300</v>
          </cell>
          <cell r="AJ468">
            <v>16300</v>
          </cell>
          <cell r="AK468">
            <v>16300</v>
          </cell>
          <cell r="AL468">
            <v>16300</v>
          </cell>
          <cell r="AM468">
            <v>16309</v>
          </cell>
          <cell r="AN468" t="str">
            <v>AJUSTES - GESTION ACTIVOS ESPAÑA</v>
          </cell>
        </row>
        <row r="469">
          <cell r="AD469">
            <v>10000</v>
          </cell>
          <cell r="AE469">
            <v>16000</v>
          </cell>
          <cell r="AF469">
            <v>16001</v>
          </cell>
          <cell r="AG469">
            <v>16004</v>
          </cell>
          <cell r="AH469">
            <v>16300</v>
          </cell>
          <cell r="AI469">
            <v>16300</v>
          </cell>
          <cell r="AJ469">
            <v>16300</v>
          </cell>
          <cell r="AK469">
            <v>16300</v>
          </cell>
          <cell r="AL469">
            <v>16300</v>
          </cell>
          <cell r="AM469">
            <v>16308</v>
          </cell>
          <cell r="AN469" t="str">
            <v>AJUSTES BCH - GESTORAS ESPAÑA</v>
          </cell>
        </row>
        <row r="470">
          <cell r="AD470">
            <v>10000</v>
          </cell>
          <cell r="AE470">
            <v>16000</v>
          </cell>
          <cell r="AF470">
            <v>16001</v>
          </cell>
          <cell r="AG470">
            <v>16004</v>
          </cell>
          <cell r="AH470">
            <v>16300</v>
          </cell>
          <cell r="AI470">
            <v>16300</v>
          </cell>
          <cell r="AJ470">
            <v>16300</v>
          </cell>
          <cell r="AK470">
            <v>16300</v>
          </cell>
          <cell r="AL470">
            <v>16300</v>
          </cell>
          <cell r="AM470">
            <v>14219</v>
          </cell>
          <cell r="AN470" t="str">
            <v>AJUSTES - SIG GESTORAS</v>
          </cell>
        </row>
        <row r="471">
          <cell r="AD471">
            <v>10000</v>
          </cell>
          <cell r="AE471">
            <v>16000</v>
          </cell>
          <cell r="AF471">
            <v>16001</v>
          </cell>
          <cell r="AG471">
            <v>16004</v>
          </cell>
          <cell r="AH471">
            <v>16300</v>
          </cell>
          <cell r="AI471">
            <v>16300</v>
          </cell>
          <cell r="AJ471">
            <v>16300</v>
          </cell>
          <cell r="AK471">
            <v>16300</v>
          </cell>
          <cell r="AL471">
            <v>16300</v>
          </cell>
          <cell r="AM471">
            <v>14215</v>
          </cell>
          <cell r="AN471" t="str">
            <v>G.I. GESTION DE ACTIVOS</v>
          </cell>
        </row>
        <row r="472">
          <cell r="AD472">
            <v>10000</v>
          </cell>
          <cell r="AE472">
            <v>16000</v>
          </cell>
          <cell r="AF472">
            <v>16001</v>
          </cell>
          <cell r="AG472">
            <v>16009</v>
          </cell>
          <cell r="AH472">
            <v>16009</v>
          </cell>
          <cell r="AI472">
            <v>16009</v>
          </cell>
          <cell r="AJ472">
            <v>16009</v>
          </cell>
          <cell r="AK472">
            <v>16009</v>
          </cell>
          <cell r="AL472">
            <v>16009</v>
          </cell>
          <cell r="AM472">
            <v>16009</v>
          </cell>
          <cell r="AN472" t="str">
            <v>AJUSTES - GESTION DE ACTIVOS</v>
          </cell>
        </row>
        <row r="473">
          <cell r="AD473">
            <v>10000</v>
          </cell>
          <cell r="AE473">
            <v>16000</v>
          </cell>
          <cell r="AF473">
            <v>16002</v>
          </cell>
          <cell r="AG473">
            <v>16008</v>
          </cell>
          <cell r="AH473">
            <v>16008</v>
          </cell>
          <cell r="AI473">
            <v>16008</v>
          </cell>
          <cell r="AJ473">
            <v>16008</v>
          </cell>
          <cell r="AK473">
            <v>16008</v>
          </cell>
          <cell r="AL473">
            <v>16008</v>
          </cell>
          <cell r="AM473">
            <v>16008</v>
          </cell>
          <cell r="AN473" t="str">
            <v>AJUSTES - BANCA PRIVADA</v>
          </cell>
        </row>
        <row r="474">
          <cell r="AD474">
            <v>10000</v>
          </cell>
          <cell r="AE474">
            <v>16000</v>
          </cell>
          <cell r="AF474">
            <v>16002</v>
          </cell>
          <cell r="AG474">
            <v>16400</v>
          </cell>
          <cell r="AH474">
            <v>16410</v>
          </cell>
          <cell r="AI474">
            <v>16410</v>
          </cell>
          <cell r="AJ474">
            <v>16410</v>
          </cell>
          <cell r="AK474">
            <v>16410</v>
          </cell>
          <cell r="AL474">
            <v>16410</v>
          </cell>
          <cell r="AM474">
            <v>89002</v>
          </cell>
          <cell r="AN474" t="str">
            <v>ELIM. PARTICIPACION BANCO BANIF</v>
          </cell>
        </row>
        <row r="475">
          <cell r="AD475">
            <v>10000</v>
          </cell>
          <cell r="AE475">
            <v>16000</v>
          </cell>
          <cell r="AF475">
            <v>16002</v>
          </cell>
          <cell r="AG475">
            <v>16400</v>
          </cell>
          <cell r="AH475">
            <v>16410</v>
          </cell>
          <cell r="AI475">
            <v>16410</v>
          </cell>
          <cell r="AJ475">
            <v>16410</v>
          </cell>
          <cell r="AK475">
            <v>16410</v>
          </cell>
          <cell r="AL475">
            <v>16410</v>
          </cell>
          <cell r="AM475">
            <v>16409</v>
          </cell>
          <cell r="AN475" t="str">
            <v>AJUSTES - BANCA PRIVADA ESPAÑA</v>
          </cell>
        </row>
        <row r="476">
          <cell r="AD476">
            <v>10000</v>
          </cell>
          <cell r="AE476">
            <v>16000</v>
          </cell>
          <cell r="AF476">
            <v>16002</v>
          </cell>
          <cell r="AG476">
            <v>16400</v>
          </cell>
          <cell r="AH476">
            <v>16410</v>
          </cell>
          <cell r="AI476">
            <v>16410</v>
          </cell>
          <cell r="AJ476">
            <v>16410</v>
          </cell>
          <cell r="AK476">
            <v>16410</v>
          </cell>
          <cell r="AL476">
            <v>16410</v>
          </cell>
          <cell r="AM476">
            <v>16408</v>
          </cell>
          <cell r="AN476" t="str">
            <v>AJUSTES BCH - BPI ESPAÑA</v>
          </cell>
        </row>
        <row r="477">
          <cell r="AD477">
            <v>10000</v>
          </cell>
          <cell r="AE477">
            <v>16000</v>
          </cell>
          <cell r="AF477">
            <v>16002</v>
          </cell>
          <cell r="AG477">
            <v>16400</v>
          </cell>
          <cell r="AH477">
            <v>16410</v>
          </cell>
          <cell r="AI477">
            <v>16410</v>
          </cell>
          <cell r="AJ477">
            <v>16410</v>
          </cell>
          <cell r="AK477">
            <v>16410</v>
          </cell>
          <cell r="AL477">
            <v>16410</v>
          </cell>
          <cell r="AM477">
            <v>16405</v>
          </cell>
          <cell r="AN477" t="str">
            <v>G.I. BANCA PRIVADA ESPAÑA (BANIF)</v>
          </cell>
        </row>
        <row r="478">
          <cell r="AD478">
            <v>10000</v>
          </cell>
          <cell r="AE478">
            <v>16000</v>
          </cell>
          <cell r="AF478">
            <v>16002</v>
          </cell>
          <cell r="AG478">
            <v>16400</v>
          </cell>
          <cell r="AH478">
            <v>16410</v>
          </cell>
          <cell r="AI478">
            <v>16410</v>
          </cell>
          <cell r="AJ478">
            <v>16410</v>
          </cell>
          <cell r="AK478">
            <v>16410</v>
          </cell>
          <cell r="AL478">
            <v>16410</v>
          </cell>
          <cell r="AM478">
            <v>16401</v>
          </cell>
          <cell r="AN478" t="str">
            <v>B.P.I. - BANCO SANTANDER DE NEGOCIOS</v>
          </cell>
        </row>
        <row r="479">
          <cell r="AD479">
            <v>10000</v>
          </cell>
          <cell r="AE479">
            <v>16000</v>
          </cell>
          <cell r="AF479">
            <v>16002</v>
          </cell>
          <cell r="AG479">
            <v>16400</v>
          </cell>
          <cell r="AH479">
            <v>16420</v>
          </cell>
          <cell r="AI479">
            <v>16420</v>
          </cell>
          <cell r="AJ479">
            <v>16420</v>
          </cell>
          <cell r="AK479">
            <v>16420</v>
          </cell>
          <cell r="AL479">
            <v>16420</v>
          </cell>
          <cell r="AM479">
            <v>16429</v>
          </cell>
          <cell r="AN479" t="str">
            <v>AJUSTES - RESTO BANCA PRIVADA ESPAÑA</v>
          </cell>
        </row>
        <row r="480">
          <cell r="AD480">
            <v>10000</v>
          </cell>
          <cell r="AE480">
            <v>16000</v>
          </cell>
          <cell r="AF480">
            <v>16002</v>
          </cell>
          <cell r="AG480">
            <v>16400</v>
          </cell>
          <cell r="AH480">
            <v>16420</v>
          </cell>
          <cell r="AI480">
            <v>16420</v>
          </cell>
          <cell r="AJ480">
            <v>16420</v>
          </cell>
          <cell r="AK480">
            <v>16420</v>
          </cell>
          <cell r="AL480">
            <v>16420</v>
          </cell>
          <cell r="AM480">
            <v>16425</v>
          </cell>
          <cell r="AN480" t="str">
            <v>G.I. RESTO BANCA PRIVADA ESPAÑA</v>
          </cell>
        </row>
        <row r="481">
          <cell r="AD481">
            <v>10000</v>
          </cell>
          <cell r="AE481">
            <v>16000</v>
          </cell>
          <cell r="AF481">
            <v>16002</v>
          </cell>
          <cell r="AG481">
            <v>16700</v>
          </cell>
          <cell r="AH481">
            <v>16500</v>
          </cell>
          <cell r="AI481">
            <v>16500</v>
          </cell>
          <cell r="AJ481">
            <v>16500</v>
          </cell>
          <cell r="AK481">
            <v>16500</v>
          </cell>
          <cell r="AL481">
            <v>16500</v>
          </cell>
          <cell r="AM481">
            <v>16609</v>
          </cell>
          <cell r="AN481" t="str">
            <v>AJUSTES - BANCO SANTANDER BAHAMAS</v>
          </cell>
        </row>
        <row r="482">
          <cell r="AD482">
            <v>10000</v>
          </cell>
          <cell r="AE482">
            <v>16000</v>
          </cell>
          <cell r="AF482">
            <v>16002</v>
          </cell>
          <cell r="AG482">
            <v>16700</v>
          </cell>
          <cell r="AH482">
            <v>16500</v>
          </cell>
          <cell r="AI482">
            <v>16500</v>
          </cell>
          <cell r="AJ482">
            <v>16500</v>
          </cell>
          <cell r="AK482">
            <v>16500</v>
          </cell>
          <cell r="AL482">
            <v>16500</v>
          </cell>
          <cell r="AM482">
            <v>16509</v>
          </cell>
          <cell r="AN482" t="str">
            <v>AJUSTES - BANCOS B.P.I.</v>
          </cell>
        </row>
        <row r="483">
          <cell r="AD483">
            <v>10000</v>
          </cell>
          <cell r="AE483">
            <v>16000</v>
          </cell>
          <cell r="AF483">
            <v>16002</v>
          </cell>
          <cell r="AG483">
            <v>16700</v>
          </cell>
          <cell r="AH483">
            <v>16500</v>
          </cell>
          <cell r="AI483">
            <v>16500</v>
          </cell>
          <cell r="AJ483">
            <v>16500</v>
          </cell>
          <cell r="AK483">
            <v>16500</v>
          </cell>
          <cell r="AL483">
            <v>16500</v>
          </cell>
          <cell r="AM483">
            <v>16005</v>
          </cell>
          <cell r="AN483" t="str">
            <v>AJUSTES BCH - BPI BAHAMAS</v>
          </cell>
        </row>
        <row r="484">
          <cell r="AD484">
            <v>10000</v>
          </cell>
          <cell r="AE484">
            <v>16000</v>
          </cell>
          <cell r="AF484">
            <v>16002</v>
          </cell>
          <cell r="AG484">
            <v>16700</v>
          </cell>
          <cell r="AH484">
            <v>16500</v>
          </cell>
          <cell r="AI484">
            <v>16500</v>
          </cell>
          <cell r="AJ484">
            <v>16500</v>
          </cell>
          <cell r="AK484">
            <v>16500</v>
          </cell>
          <cell r="AL484">
            <v>16500</v>
          </cell>
          <cell r="AM484">
            <v>12079</v>
          </cell>
          <cell r="AN484" t="str">
            <v>AJUSTES - BANCOS B.P.I.</v>
          </cell>
        </row>
        <row r="485">
          <cell r="AD485">
            <v>10000</v>
          </cell>
          <cell r="AE485">
            <v>16000</v>
          </cell>
          <cell r="AF485">
            <v>16002</v>
          </cell>
          <cell r="AG485">
            <v>16700</v>
          </cell>
          <cell r="AH485">
            <v>16500</v>
          </cell>
          <cell r="AI485">
            <v>16500</v>
          </cell>
          <cell r="AJ485">
            <v>16500</v>
          </cell>
          <cell r="AK485">
            <v>16500</v>
          </cell>
          <cell r="AL485">
            <v>16500</v>
          </cell>
          <cell r="AM485">
            <v>12073</v>
          </cell>
          <cell r="AN485" t="str">
            <v>BANCA PRIVADA INTERNACIONAL</v>
          </cell>
        </row>
        <row r="486">
          <cell r="AD486">
            <v>10000</v>
          </cell>
          <cell r="AE486">
            <v>16000</v>
          </cell>
          <cell r="AF486">
            <v>16002</v>
          </cell>
          <cell r="AG486">
            <v>16700</v>
          </cell>
          <cell r="AH486">
            <v>16500</v>
          </cell>
          <cell r="AI486">
            <v>16500</v>
          </cell>
          <cell r="AJ486">
            <v>16500</v>
          </cell>
          <cell r="AK486">
            <v>16500</v>
          </cell>
          <cell r="AL486">
            <v>16500</v>
          </cell>
          <cell r="AM486">
            <v>12049</v>
          </cell>
          <cell r="AN486" t="str">
            <v>AJUSTES - BAHAMAS</v>
          </cell>
        </row>
        <row r="487">
          <cell r="AD487">
            <v>10000</v>
          </cell>
          <cell r="AE487">
            <v>16000</v>
          </cell>
          <cell r="AF487">
            <v>16002</v>
          </cell>
          <cell r="AG487">
            <v>16700</v>
          </cell>
          <cell r="AH487">
            <v>16500</v>
          </cell>
          <cell r="AI487">
            <v>16500</v>
          </cell>
          <cell r="AJ487">
            <v>16500</v>
          </cell>
          <cell r="AK487">
            <v>16500</v>
          </cell>
          <cell r="AL487">
            <v>16500</v>
          </cell>
          <cell r="AM487">
            <v>12041</v>
          </cell>
          <cell r="AN487" t="str">
            <v>BS TRUST - B.P.I.</v>
          </cell>
        </row>
        <row r="488">
          <cell r="AD488">
            <v>10000</v>
          </cell>
          <cell r="AE488">
            <v>16000</v>
          </cell>
          <cell r="AF488">
            <v>16002</v>
          </cell>
          <cell r="AG488">
            <v>16700</v>
          </cell>
          <cell r="AH488">
            <v>29000</v>
          </cell>
          <cell r="AI488">
            <v>29010</v>
          </cell>
          <cell r="AJ488">
            <v>29010</v>
          </cell>
          <cell r="AK488">
            <v>22010</v>
          </cell>
          <cell r="AL488">
            <v>22000</v>
          </cell>
          <cell r="AM488">
            <v>29012</v>
          </cell>
          <cell r="AN488" t="str">
            <v>BPI - CHILE SANTIAGO</v>
          </cell>
        </row>
        <row r="489">
          <cell r="AD489">
            <v>10000</v>
          </cell>
          <cell r="AE489">
            <v>16000</v>
          </cell>
          <cell r="AF489">
            <v>16002</v>
          </cell>
          <cell r="AG489">
            <v>16700</v>
          </cell>
          <cell r="AH489">
            <v>29000</v>
          </cell>
          <cell r="AI489">
            <v>29010</v>
          </cell>
          <cell r="AJ489">
            <v>29010</v>
          </cell>
          <cell r="AK489">
            <v>22010</v>
          </cell>
          <cell r="AL489">
            <v>22000</v>
          </cell>
          <cell r="AM489">
            <v>29011</v>
          </cell>
          <cell r="AN489" t="str">
            <v>BPI - CHILE BS</v>
          </cell>
        </row>
        <row r="490">
          <cell r="AD490">
            <v>10000</v>
          </cell>
          <cell r="AE490">
            <v>16000</v>
          </cell>
          <cell r="AF490">
            <v>16002</v>
          </cell>
          <cell r="AG490">
            <v>16700</v>
          </cell>
          <cell r="AH490">
            <v>29000</v>
          </cell>
          <cell r="AI490">
            <v>29020</v>
          </cell>
          <cell r="AJ490">
            <v>29020</v>
          </cell>
          <cell r="AK490">
            <v>22020</v>
          </cell>
          <cell r="AL490">
            <v>22000</v>
          </cell>
          <cell r="AM490">
            <v>29021</v>
          </cell>
          <cell r="AN490" t="str">
            <v>BPI - URUGUAY</v>
          </cell>
        </row>
        <row r="491">
          <cell r="AD491">
            <v>10000</v>
          </cell>
          <cell r="AE491">
            <v>16000</v>
          </cell>
          <cell r="AF491">
            <v>16002</v>
          </cell>
          <cell r="AG491">
            <v>16700</v>
          </cell>
          <cell r="AH491">
            <v>29000</v>
          </cell>
          <cell r="AI491">
            <v>29030</v>
          </cell>
          <cell r="AJ491">
            <v>29030</v>
          </cell>
          <cell r="AK491">
            <v>22030</v>
          </cell>
          <cell r="AL491">
            <v>22000</v>
          </cell>
          <cell r="AM491">
            <v>29031</v>
          </cell>
          <cell r="AN491" t="str">
            <v>BPI - PUERTO RICO</v>
          </cell>
        </row>
        <row r="492">
          <cell r="AD492">
            <v>10000</v>
          </cell>
          <cell r="AE492">
            <v>16000</v>
          </cell>
          <cell r="AF492">
            <v>16002</v>
          </cell>
          <cell r="AG492">
            <v>16700</v>
          </cell>
          <cell r="AH492">
            <v>29000</v>
          </cell>
          <cell r="AI492">
            <v>29080</v>
          </cell>
          <cell r="AJ492">
            <v>29080</v>
          </cell>
          <cell r="AK492">
            <v>22080</v>
          </cell>
          <cell r="AL492">
            <v>22000</v>
          </cell>
          <cell r="AM492">
            <v>29081</v>
          </cell>
          <cell r="AN492" t="str">
            <v>BPI - PERU</v>
          </cell>
        </row>
        <row r="493">
          <cell r="AD493">
            <v>10000</v>
          </cell>
          <cell r="AE493">
            <v>16000</v>
          </cell>
          <cell r="AF493">
            <v>16002</v>
          </cell>
          <cell r="AG493">
            <v>16700</v>
          </cell>
          <cell r="AH493">
            <v>29000</v>
          </cell>
          <cell r="AI493">
            <v>29110</v>
          </cell>
          <cell r="AJ493">
            <v>29110</v>
          </cell>
          <cell r="AK493">
            <v>22110</v>
          </cell>
          <cell r="AL493">
            <v>22000</v>
          </cell>
          <cell r="AM493">
            <v>29111</v>
          </cell>
          <cell r="AN493" t="str">
            <v>BPI - VENEZUELA</v>
          </cell>
        </row>
        <row r="494">
          <cell r="AD494">
            <v>10000</v>
          </cell>
          <cell r="AE494">
            <v>16000</v>
          </cell>
          <cell r="AF494">
            <v>16002</v>
          </cell>
          <cell r="AG494">
            <v>16700</v>
          </cell>
          <cell r="AH494">
            <v>29000</v>
          </cell>
          <cell r="AI494">
            <v>29130</v>
          </cell>
          <cell r="AJ494">
            <v>29130</v>
          </cell>
          <cell r="AK494">
            <v>22130</v>
          </cell>
          <cell r="AL494">
            <v>22000</v>
          </cell>
          <cell r="AM494">
            <v>29132</v>
          </cell>
          <cell r="AN494" t="str">
            <v>BPI - MEJICO SERFIN</v>
          </cell>
        </row>
        <row r="495">
          <cell r="AD495">
            <v>10000</v>
          </cell>
          <cell r="AE495">
            <v>16000</v>
          </cell>
          <cell r="AF495">
            <v>16002</v>
          </cell>
          <cell r="AG495">
            <v>16700</v>
          </cell>
          <cell r="AH495">
            <v>29000</v>
          </cell>
          <cell r="AI495">
            <v>29130</v>
          </cell>
          <cell r="AJ495">
            <v>29130</v>
          </cell>
          <cell r="AK495">
            <v>22130</v>
          </cell>
          <cell r="AL495">
            <v>22000</v>
          </cell>
          <cell r="AM495">
            <v>29131</v>
          </cell>
          <cell r="AN495" t="str">
            <v>BPI - MEJICO B.S.</v>
          </cell>
        </row>
        <row r="496">
          <cell r="AD496">
            <v>10000</v>
          </cell>
          <cell r="AE496">
            <v>16000</v>
          </cell>
          <cell r="AF496">
            <v>16002</v>
          </cell>
          <cell r="AG496">
            <v>16700</v>
          </cell>
          <cell r="AH496">
            <v>29000</v>
          </cell>
          <cell r="AI496">
            <v>29140</v>
          </cell>
          <cell r="AJ496">
            <v>29140</v>
          </cell>
          <cell r="AK496">
            <v>22140</v>
          </cell>
          <cell r="AL496">
            <v>22000</v>
          </cell>
          <cell r="AM496">
            <v>29141</v>
          </cell>
          <cell r="AN496" t="str">
            <v>BPI - COLOMBIA</v>
          </cell>
        </row>
        <row r="497">
          <cell r="AD497">
            <v>10000</v>
          </cell>
          <cell r="AE497">
            <v>16000</v>
          </cell>
          <cell r="AF497">
            <v>16002</v>
          </cell>
          <cell r="AG497">
            <v>16700</v>
          </cell>
          <cell r="AH497">
            <v>29000</v>
          </cell>
          <cell r="AI497">
            <v>29150</v>
          </cell>
          <cell r="AJ497">
            <v>29150</v>
          </cell>
          <cell r="AK497">
            <v>22150</v>
          </cell>
          <cell r="AL497">
            <v>22000</v>
          </cell>
          <cell r="AM497">
            <v>29151</v>
          </cell>
          <cell r="AN497" t="str">
            <v>BPI - ARGENTINA</v>
          </cell>
        </row>
        <row r="498">
          <cell r="AD498">
            <v>10000</v>
          </cell>
          <cell r="AE498">
            <v>16000</v>
          </cell>
          <cell r="AF498">
            <v>16002</v>
          </cell>
          <cell r="AG498">
            <v>16700</v>
          </cell>
          <cell r="AH498">
            <v>29000</v>
          </cell>
          <cell r="AI498">
            <v>29160</v>
          </cell>
          <cell r="AJ498">
            <v>29160</v>
          </cell>
          <cell r="AK498">
            <v>22160</v>
          </cell>
          <cell r="AL498">
            <v>22000</v>
          </cell>
          <cell r="AM498">
            <v>29162</v>
          </cell>
          <cell r="AN498" t="str">
            <v>BPI - BANESPA</v>
          </cell>
        </row>
        <row r="499">
          <cell r="AD499">
            <v>10000</v>
          </cell>
          <cell r="AE499">
            <v>16000</v>
          </cell>
          <cell r="AF499">
            <v>16002</v>
          </cell>
          <cell r="AG499">
            <v>16700</v>
          </cell>
          <cell r="AH499">
            <v>29000</v>
          </cell>
          <cell r="AI499">
            <v>29160</v>
          </cell>
          <cell r="AJ499">
            <v>29160</v>
          </cell>
          <cell r="AK499">
            <v>22160</v>
          </cell>
          <cell r="AL499">
            <v>22000</v>
          </cell>
          <cell r="AM499">
            <v>29161</v>
          </cell>
          <cell r="AN499" t="str">
            <v>BPI - BRASIL B.S.</v>
          </cell>
        </row>
        <row r="500">
          <cell r="AD500">
            <v>10000</v>
          </cell>
          <cell r="AE500">
            <v>16000</v>
          </cell>
          <cell r="AF500">
            <v>16002</v>
          </cell>
          <cell r="AG500">
            <v>16700</v>
          </cell>
          <cell r="AH500">
            <v>29000</v>
          </cell>
          <cell r="AI500">
            <v>29350</v>
          </cell>
          <cell r="AJ500">
            <v>29350</v>
          </cell>
          <cell r="AK500">
            <v>22350</v>
          </cell>
          <cell r="AL500">
            <v>22000</v>
          </cell>
          <cell r="AM500">
            <v>29351</v>
          </cell>
          <cell r="AN500" t="str">
            <v>BPI - BOLIVIA</v>
          </cell>
        </row>
        <row r="501">
          <cell r="AD501">
            <v>10000</v>
          </cell>
          <cell r="AE501">
            <v>16000</v>
          </cell>
          <cell r="AF501">
            <v>16002</v>
          </cell>
          <cell r="AG501">
            <v>16700</v>
          </cell>
          <cell r="AH501">
            <v>29000</v>
          </cell>
          <cell r="AI501">
            <v>29360</v>
          </cell>
          <cell r="AJ501">
            <v>29360</v>
          </cell>
          <cell r="AK501">
            <v>22200</v>
          </cell>
          <cell r="AL501">
            <v>22000</v>
          </cell>
          <cell r="AM501">
            <v>29361</v>
          </cell>
          <cell r="AN501" t="str">
            <v>BPI - PANAMA</v>
          </cell>
        </row>
        <row r="502">
          <cell r="AD502">
            <v>10000</v>
          </cell>
          <cell r="AE502">
            <v>16000</v>
          </cell>
          <cell r="AF502">
            <v>16002</v>
          </cell>
          <cell r="AG502">
            <v>16700</v>
          </cell>
          <cell r="AH502">
            <v>29000</v>
          </cell>
          <cell r="AI502">
            <v>29360</v>
          </cell>
          <cell r="AJ502">
            <v>29360</v>
          </cell>
          <cell r="AK502">
            <v>22200</v>
          </cell>
          <cell r="AL502">
            <v>22000</v>
          </cell>
          <cell r="AM502">
            <v>29152</v>
          </cell>
          <cell r="AN502" t="str">
            <v>BPI - ARGENTINA RESTO</v>
          </cell>
        </row>
        <row r="503">
          <cell r="AD503">
            <v>10000</v>
          </cell>
          <cell r="AE503">
            <v>16000</v>
          </cell>
          <cell r="AF503">
            <v>16002</v>
          </cell>
          <cell r="AG503">
            <v>16700</v>
          </cell>
          <cell r="AH503">
            <v>29000</v>
          </cell>
          <cell r="AI503">
            <v>29360</v>
          </cell>
          <cell r="AJ503">
            <v>29360</v>
          </cell>
          <cell r="AK503">
            <v>22200</v>
          </cell>
          <cell r="AL503">
            <v>22000</v>
          </cell>
          <cell r="AM503">
            <v>29142</v>
          </cell>
          <cell r="AN503" t="str">
            <v>BPI - PANAMA</v>
          </cell>
        </row>
        <row r="504">
          <cell r="AD504">
            <v>10000</v>
          </cell>
          <cell r="AE504">
            <v>16000</v>
          </cell>
          <cell r="AF504">
            <v>16002</v>
          </cell>
          <cell r="AG504">
            <v>16700</v>
          </cell>
          <cell r="AH504">
            <v>29000</v>
          </cell>
          <cell r="AI504">
            <v>29420</v>
          </cell>
          <cell r="AJ504">
            <v>29420</v>
          </cell>
          <cell r="AK504">
            <v>22420</v>
          </cell>
          <cell r="AL504">
            <v>22000</v>
          </cell>
          <cell r="AM504">
            <v>29421</v>
          </cell>
          <cell r="AN504" t="str">
            <v>BPI - PARAGUAY</v>
          </cell>
        </row>
        <row r="505">
          <cell r="AD505">
            <v>10000</v>
          </cell>
          <cell r="AE505">
            <v>17000</v>
          </cell>
          <cell r="AF505">
            <v>17020</v>
          </cell>
          <cell r="AG505">
            <v>17810</v>
          </cell>
          <cell r="AH505">
            <v>17810</v>
          </cell>
          <cell r="AI505">
            <v>17810</v>
          </cell>
          <cell r="AJ505">
            <v>17810</v>
          </cell>
          <cell r="AK505">
            <v>17810</v>
          </cell>
          <cell r="AL505">
            <v>17810</v>
          </cell>
          <cell r="AM505">
            <v>17819</v>
          </cell>
          <cell r="AN505" t="str">
            <v>AJUSTES - GRUPO INDUSTRIAL BCH</v>
          </cell>
        </row>
        <row r="506">
          <cell r="AD506">
            <v>10000</v>
          </cell>
          <cell r="AE506">
            <v>17000</v>
          </cell>
          <cell r="AF506">
            <v>17020</v>
          </cell>
          <cell r="AG506">
            <v>17810</v>
          </cell>
          <cell r="AH506">
            <v>17810</v>
          </cell>
          <cell r="AI506">
            <v>17810</v>
          </cell>
          <cell r="AJ506">
            <v>17810</v>
          </cell>
          <cell r="AK506">
            <v>17810</v>
          </cell>
          <cell r="AL506">
            <v>17810</v>
          </cell>
          <cell r="AM506">
            <v>17812</v>
          </cell>
          <cell r="AN506" t="str">
            <v>GRUPO INDUSTRIAL SCH</v>
          </cell>
        </row>
        <row r="507">
          <cell r="AD507">
            <v>10000</v>
          </cell>
          <cell r="AE507">
            <v>17000</v>
          </cell>
          <cell r="AF507">
            <v>17020</v>
          </cell>
          <cell r="AG507">
            <v>17810</v>
          </cell>
          <cell r="AH507">
            <v>17810</v>
          </cell>
          <cell r="AI507">
            <v>17810</v>
          </cell>
          <cell r="AJ507">
            <v>17810</v>
          </cell>
          <cell r="AK507">
            <v>17810</v>
          </cell>
          <cell r="AL507">
            <v>17810</v>
          </cell>
          <cell r="AM507">
            <v>17811</v>
          </cell>
          <cell r="AN507" t="str">
            <v>GRUPO INDUSTRIAL - IMPUTADOS</v>
          </cell>
        </row>
        <row r="508">
          <cell r="AD508">
            <v>10000</v>
          </cell>
          <cell r="AE508">
            <v>17000</v>
          </cell>
          <cell r="AF508">
            <v>17020</v>
          </cell>
          <cell r="AG508">
            <v>17810</v>
          </cell>
          <cell r="AH508">
            <v>17810</v>
          </cell>
          <cell r="AI508">
            <v>17810</v>
          </cell>
          <cell r="AJ508">
            <v>17810</v>
          </cell>
          <cell r="AK508">
            <v>17810</v>
          </cell>
          <cell r="AL508">
            <v>17810</v>
          </cell>
          <cell r="AM508">
            <v>17672</v>
          </cell>
          <cell r="AN508" t="str">
            <v>RESTO GRUPO INDUSTRIAL</v>
          </cell>
        </row>
        <row r="509">
          <cell r="AD509">
            <v>10000</v>
          </cell>
          <cell r="AE509">
            <v>17000</v>
          </cell>
          <cell r="AF509">
            <v>17020</v>
          </cell>
          <cell r="AG509">
            <v>17820</v>
          </cell>
          <cell r="AH509">
            <v>17820</v>
          </cell>
          <cell r="AI509">
            <v>17820</v>
          </cell>
          <cell r="AJ509">
            <v>17820</v>
          </cell>
          <cell r="AK509">
            <v>17820</v>
          </cell>
          <cell r="AL509">
            <v>17820</v>
          </cell>
          <cell r="AM509">
            <v>17829</v>
          </cell>
          <cell r="AN509" t="str">
            <v>AJUSTES - ALIANZAS BCH</v>
          </cell>
        </row>
        <row r="510">
          <cell r="AD510">
            <v>10000</v>
          </cell>
          <cell r="AE510">
            <v>17000</v>
          </cell>
          <cell r="AF510">
            <v>17020</v>
          </cell>
          <cell r="AG510">
            <v>17820</v>
          </cell>
          <cell r="AH510">
            <v>17820</v>
          </cell>
          <cell r="AI510">
            <v>17820</v>
          </cell>
          <cell r="AJ510">
            <v>17820</v>
          </cell>
          <cell r="AK510">
            <v>17820</v>
          </cell>
          <cell r="AL510">
            <v>17820</v>
          </cell>
          <cell r="AM510">
            <v>17822</v>
          </cell>
          <cell r="AN510" t="str">
            <v>ALIANZAS SCH</v>
          </cell>
        </row>
        <row r="511">
          <cell r="AD511">
            <v>10000</v>
          </cell>
          <cell r="AE511">
            <v>17000</v>
          </cell>
          <cell r="AF511">
            <v>17020</v>
          </cell>
          <cell r="AG511">
            <v>17820</v>
          </cell>
          <cell r="AH511">
            <v>17820</v>
          </cell>
          <cell r="AI511">
            <v>17820</v>
          </cell>
          <cell r="AJ511">
            <v>17820</v>
          </cell>
          <cell r="AK511">
            <v>17820</v>
          </cell>
          <cell r="AL511">
            <v>17820</v>
          </cell>
          <cell r="AM511">
            <v>17821</v>
          </cell>
          <cell r="AN511" t="str">
            <v>ALIANZAS - IMPUTADOS</v>
          </cell>
        </row>
        <row r="512">
          <cell r="AD512">
            <v>10000</v>
          </cell>
          <cell r="AE512">
            <v>17000</v>
          </cell>
          <cell r="AF512">
            <v>17020</v>
          </cell>
          <cell r="AG512">
            <v>17820</v>
          </cell>
          <cell r="AH512">
            <v>17820</v>
          </cell>
          <cell r="AI512">
            <v>17820</v>
          </cell>
          <cell r="AJ512">
            <v>17820</v>
          </cell>
          <cell r="AK512">
            <v>17820</v>
          </cell>
          <cell r="AL512">
            <v>17820</v>
          </cell>
          <cell r="AM512">
            <v>17679</v>
          </cell>
          <cell r="AN512" t="str">
            <v>AJUSTES - CARTERA ESTRATEGICA</v>
          </cell>
        </row>
        <row r="513">
          <cell r="AD513">
            <v>10000</v>
          </cell>
          <cell r="AE513">
            <v>17000</v>
          </cell>
          <cell r="AF513">
            <v>17020</v>
          </cell>
          <cell r="AG513">
            <v>17820</v>
          </cell>
          <cell r="AH513">
            <v>17820</v>
          </cell>
          <cell r="AI513">
            <v>17820</v>
          </cell>
          <cell r="AJ513">
            <v>17820</v>
          </cell>
          <cell r="AK513">
            <v>17820</v>
          </cell>
          <cell r="AL513">
            <v>17820</v>
          </cell>
          <cell r="AM513">
            <v>17671</v>
          </cell>
          <cell r="AN513" t="str">
            <v>RESTO ALIANZAS</v>
          </cell>
        </row>
        <row r="514">
          <cell r="AD514">
            <v>10000</v>
          </cell>
          <cell r="AE514">
            <v>17000</v>
          </cell>
          <cell r="AF514">
            <v>17020</v>
          </cell>
          <cell r="AG514">
            <v>17820</v>
          </cell>
          <cell r="AH514">
            <v>17820</v>
          </cell>
          <cell r="AI514">
            <v>17820</v>
          </cell>
          <cell r="AJ514">
            <v>17820</v>
          </cell>
          <cell r="AK514">
            <v>17820</v>
          </cell>
          <cell r="AL514">
            <v>17820</v>
          </cell>
          <cell r="AM514">
            <v>12329</v>
          </cell>
          <cell r="AN514" t="str">
            <v>AJUSTES - COMERCIAL MARRUECOS</v>
          </cell>
        </row>
        <row r="515">
          <cell r="AD515">
            <v>10000</v>
          </cell>
          <cell r="AE515">
            <v>17000</v>
          </cell>
          <cell r="AF515">
            <v>17020</v>
          </cell>
          <cell r="AG515">
            <v>17830</v>
          </cell>
          <cell r="AH515">
            <v>17030</v>
          </cell>
          <cell r="AI515">
            <v>17030</v>
          </cell>
          <cell r="AJ515">
            <v>17030</v>
          </cell>
          <cell r="AK515">
            <v>17030</v>
          </cell>
          <cell r="AL515">
            <v>17030</v>
          </cell>
          <cell r="AM515">
            <v>17662</v>
          </cell>
          <cell r="AN515" t="str">
            <v>RD - SANTPORT</v>
          </cell>
        </row>
        <row r="516">
          <cell r="AD516">
            <v>10000</v>
          </cell>
          <cell r="AE516">
            <v>17000</v>
          </cell>
          <cell r="AF516">
            <v>17020</v>
          </cell>
          <cell r="AG516">
            <v>17830</v>
          </cell>
          <cell r="AH516">
            <v>17030</v>
          </cell>
          <cell r="AI516">
            <v>17030</v>
          </cell>
          <cell r="AJ516">
            <v>17030</v>
          </cell>
          <cell r="AK516">
            <v>17030</v>
          </cell>
          <cell r="AL516">
            <v>17030</v>
          </cell>
          <cell r="AM516">
            <v>17579</v>
          </cell>
          <cell r="AN516" t="str">
            <v>AJUSTES - CARTERA</v>
          </cell>
        </row>
        <row r="517">
          <cell r="AD517">
            <v>10000</v>
          </cell>
          <cell r="AE517">
            <v>17000</v>
          </cell>
          <cell r="AF517">
            <v>17020</v>
          </cell>
          <cell r="AG517">
            <v>17830</v>
          </cell>
          <cell r="AH517">
            <v>17030</v>
          </cell>
          <cell r="AI517">
            <v>17030</v>
          </cell>
          <cell r="AJ517">
            <v>17030</v>
          </cell>
          <cell r="AK517">
            <v>17030</v>
          </cell>
          <cell r="AL517">
            <v>17030</v>
          </cell>
          <cell r="AM517">
            <v>17569</v>
          </cell>
          <cell r="AN517" t="str">
            <v>AJUSTES - SIM</v>
          </cell>
        </row>
        <row r="518">
          <cell r="AD518">
            <v>10000</v>
          </cell>
          <cell r="AE518">
            <v>17000</v>
          </cell>
          <cell r="AF518">
            <v>17020</v>
          </cell>
          <cell r="AG518">
            <v>17830</v>
          </cell>
          <cell r="AH518">
            <v>17030</v>
          </cell>
          <cell r="AI518">
            <v>17030</v>
          </cell>
          <cell r="AJ518">
            <v>17030</v>
          </cell>
          <cell r="AK518">
            <v>17030</v>
          </cell>
          <cell r="AL518">
            <v>17030</v>
          </cell>
          <cell r="AM518">
            <v>17038</v>
          </cell>
          <cell r="AN518" t="str">
            <v>REASIGNACIONES BIAMER (98 Y 99)</v>
          </cell>
        </row>
        <row r="519">
          <cell r="AD519">
            <v>10000</v>
          </cell>
          <cell r="AE519">
            <v>17000</v>
          </cell>
          <cell r="AF519">
            <v>17020</v>
          </cell>
          <cell r="AG519">
            <v>17830</v>
          </cell>
          <cell r="AH519">
            <v>17030</v>
          </cell>
          <cell r="AI519">
            <v>17030</v>
          </cell>
          <cell r="AJ519">
            <v>17030</v>
          </cell>
          <cell r="AK519">
            <v>17030</v>
          </cell>
          <cell r="AL519">
            <v>17030</v>
          </cell>
          <cell r="AM519">
            <v>17037</v>
          </cell>
          <cell r="AN519" t="str">
            <v>G.I. TRADING</v>
          </cell>
        </row>
        <row r="520">
          <cell r="AD520">
            <v>10000</v>
          </cell>
          <cell r="AE520">
            <v>17000</v>
          </cell>
          <cell r="AF520">
            <v>17020</v>
          </cell>
          <cell r="AG520">
            <v>17830</v>
          </cell>
          <cell r="AH520">
            <v>17030</v>
          </cell>
          <cell r="AI520">
            <v>17030</v>
          </cell>
          <cell r="AJ520">
            <v>17030</v>
          </cell>
          <cell r="AK520">
            <v>17030</v>
          </cell>
          <cell r="AL520">
            <v>17030</v>
          </cell>
          <cell r="AM520">
            <v>17035</v>
          </cell>
          <cell r="AN520" t="str">
            <v>AJUSTES - TRADING RENTA VARIABLE</v>
          </cell>
        </row>
        <row r="521">
          <cell r="AD521">
            <v>10000</v>
          </cell>
          <cell r="AE521">
            <v>17000</v>
          </cell>
          <cell r="AF521">
            <v>17020</v>
          </cell>
          <cell r="AG521">
            <v>17830</v>
          </cell>
          <cell r="AH521">
            <v>17030</v>
          </cell>
          <cell r="AI521">
            <v>17030</v>
          </cell>
          <cell r="AJ521">
            <v>17030</v>
          </cell>
          <cell r="AK521">
            <v>17030</v>
          </cell>
          <cell r="AL521">
            <v>17030</v>
          </cell>
          <cell r="AM521">
            <v>17034</v>
          </cell>
          <cell r="AN521" t="str">
            <v>AJUSTES - MADESANT</v>
          </cell>
        </row>
        <row r="522">
          <cell r="AD522">
            <v>10000</v>
          </cell>
          <cell r="AE522">
            <v>17000</v>
          </cell>
          <cell r="AF522">
            <v>17020</v>
          </cell>
          <cell r="AG522">
            <v>17830</v>
          </cell>
          <cell r="AH522">
            <v>17030</v>
          </cell>
          <cell r="AI522">
            <v>17030</v>
          </cell>
          <cell r="AJ522">
            <v>17030</v>
          </cell>
          <cell r="AK522">
            <v>17030</v>
          </cell>
          <cell r="AL522">
            <v>17030</v>
          </cell>
          <cell r="AM522">
            <v>17032</v>
          </cell>
          <cell r="AN522" t="str">
            <v>AJUSTES - SANTPORT</v>
          </cell>
        </row>
        <row r="523">
          <cell r="AD523">
            <v>10000</v>
          </cell>
          <cell r="AE523">
            <v>17000</v>
          </cell>
          <cell r="AF523">
            <v>17020</v>
          </cell>
          <cell r="AG523">
            <v>17830</v>
          </cell>
          <cell r="AH523">
            <v>17050</v>
          </cell>
          <cell r="AI523">
            <v>17050</v>
          </cell>
          <cell r="AJ523">
            <v>17050</v>
          </cell>
          <cell r="AK523">
            <v>17050</v>
          </cell>
          <cell r="AL523">
            <v>17050</v>
          </cell>
          <cell r="AM523">
            <v>17059</v>
          </cell>
          <cell r="AN523" t="str">
            <v>AJUSTES - GESTION INVERSIONES RESTO</v>
          </cell>
        </row>
        <row r="524">
          <cell r="AD524">
            <v>10000</v>
          </cell>
          <cell r="AE524">
            <v>17000</v>
          </cell>
          <cell r="AF524">
            <v>17020</v>
          </cell>
          <cell r="AG524">
            <v>17830</v>
          </cell>
          <cell r="AH524">
            <v>17050</v>
          </cell>
          <cell r="AI524">
            <v>17050</v>
          </cell>
          <cell r="AJ524">
            <v>17050</v>
          </cell>
          <cell r="AK524">
            <v>17050</v>
          </cell>
          <cell r="AL524">
            <v>17050</v>
          </cell>
          <cell r="AM524">
            <v>17055</v>
          </cell>
          <cell r="AN524" t="str">
            <v>G.I. GESTION INVERSIONES RESTO</v>
          </cell>
        </row>
        <row r="525">
          <cell r="AD525">
            <v>10000</v>
          </cell>
          <cell r="AE525">
            <v>17000</v>
          </cell>
          <cell r="AF525">
            <v>17040</v>
          </cell>
          <cell r="AG525">
            <v>17010</v>
          </cell>
          <cell r="AH525">
            <v>17010</v>
          </cell>
          <cell r="AI525">
            <v>17010</v>
          </cell>
          <cell r="AJ525">
            <v>17010</v>
          </cell>
          <cell r="AK525">
            <v>17010</v>
          </cell>
          <cell r="AL525">
            <v>17010</v>
          </cell>
          <cell r="AM525">
            <v>17541</v>
          </cell>
          <cell r="AN525" t="str">
            <v>CARTERA DE ALCO</v>
          </cell>
        </row>
        <row r="526">
          <cell r="AD526">
            <v>10000</v>
          </cell>
          <cell r="AE526">
            <v>17000</v>
          </cell>
          <cell r="AF526">
            <v>17040</v>
          </cell>
          <cell r="AG526">
            <v>17010</v>
          </cell>
          <cell r="AH526">
            <v>17010</v>
          </cell>
          <cell r="AI526">
            <v>17010</v>
          </cell>
          <cell r="AJ526">
            <v>17010</v>
          </cell>
          <cell r="AK526">
            <v>17010</v>
          </cell>
          <cell r="AL526">
            <v>17010</v>
          </cell>
          <cell r="AM526">
            <v>17019</v>
          </cell>
          <cell r="AN526" t="str">
            <v>AJUSTES - CARTERA ALCO</v>
          </cell>
        </row>
        <row r="527">
          <cell r="AD527">
            <v>10000</v>
          </cell>
          <cell r="AE527">
            <v>17000</v>
          </cell>
          <cell r="AF527">
            <v>17040</v>
          </cell>
          <cell r="AG527">
            <v>17041</v>
          </cell>
          <cell r="AH527">
            <v>17041</v>
          </cell>
          <cell r="AI527">
            <v>17041</v>
          </cell>
          <cell r="AJ527">
            <v>17041</v>
          </cell>
          <cell r="AK527">
            <v>17041</v>
          </cell>
          <cell r="AL527">
            <v>17041</v>
          </cell>
          <cell r="AM527">
            <v>17049</v>
          </cell>
          <cell r="AN527" t="str">
            <v>AJUSTES - POSICION DE CAMBIO</v>
          </cell>
        </row>
        <row r="528">
          <cell r="AD528">
            <v>10000</v>
          </cell>
          <cell r="AE528">
            <v>17000</v>
          </cell>
          <cell r="AF528">
            <v>17040</v>
          </cell>
          <cell r="AG528">
            <v>17041</v>
          </cell>
          <cell r="AH528">
            <v>17041</v>
          </cell>
          <cell r="AI528">
            <v>17041</v>
          </cell>
          <cell r="AJ528">
            <v>17041</v>
          </cell>
          <cell r="AK528">
            <v>17041</v>
          </cell>
          <cell r="AL528">
            <v>17041</v>
          </cell>
          <cell r="AM528">
            <v>17043</v>
          </cell>
          <cell r="AN528" t="str">
            <v>POSICION DE CAMBIO</v>
          </cell>
        </row>
        <row r="529">
          <cell r="AD529">
            <v>10000</v>
          </cell>
          <cell r="AE529">
            <v>17000</v>
          </cell>
          <cell r="AF529">
            <v>17040</v>
          </cell>
          <cell r="AG529">
            <v>17042</v>
          </cell>
          <cell r="AH529">
            <v>17620</v>
          </cell>
          <cell r="AI529">
            <v>17620</v>
          </cell>
          <cell r="AJ529">
            <v>17620</v>
          </cell>
          <cell r="AK529">
            <v>17620</v>
          </cell>
          <cell r="AL529">
            <v>17620</v>
          </cell>
          <cell r="AM529">
            <v>17629</v>
          </cell>
          <cell r="AN529" t="str">
            <v>AJUSTES - EMISIONES</v>
          </cell>
        </row>
        <row r="530">
          <cell r="AD530">
            <v>10000</v>
          </cell>
          <cell r="AE530">
            <v>17000</v>
          </cell>
          <cell r="AF530">
            <v>17040</v>
          </cell>
          <cell r="AG530">
            <v>17042</v>
          </cell>
          <cell r="AH530">
            <v>17620</v>
          </cell>
          <cell r="AI530">
            <v>17620</v>
          </cell>
          <cell r="AJ530">
            <v>17620</v>
          </cell>
          <cell r="AK530">
            <v>17620</v>
          </cell>
          <cell r="AL530">
            <v>17620</v>
          </cell>
          <cell r="AM530">
            <v>17628</v>
          </cell>
          <cell r="AN530" t="str">
            <v>CORRECCION LIBROS EMISIONES</v>
          </cell>
        </row>
        <row r="531">
          <cell r="AD531">
            <v>10000</v>
          </cell>
          <cell r="AE531">
            <v>17000</v>
          </cell>
          <cell r="AF531">
            <v>17040</v>
          </cell>
          <cell r="AG531">
            <v>17042</v>
          </cell>
          <cell r="AH531">
            <v>17620</v>
          </cell>
          <cell r="AI531">
            <v>17620</v>
          </cell>
          <cell r="AJ531">
            <v>17620</v>
          </cell>
          <cell r="AK531">
            <v>17620</v>
          </cell>
          <cell r="AL531">
            <v>17620</v>
          </cell>
          <cell r="AM531">
            <v>17625</v>
          </cell>
          <cell r="AN531" t="str">
            <v>EMISIONES S.C.H.</v>
          </cell>
        </row>
        <row r="532">
          <cell r="AD532">
            <v>10000</v>
          </cell>
          <cell r="AE532">
            <v>17000</v>
          </cell>
          <cell r="AF532">
            <v>17040</v>
          </cell>
          <cell r="AG532">
            <v>17042</v>
          </cell>
          <cell r="AH532">
            <v>17630</v>
          </cell>
          <cell r="AI532">
            <v>17630</v>
          </cell>
          <cell r="AJ532">
            <v>17630</v>
          </cell>
          <cell r="AK532">
            <v>17630</v>
          </cell>
          <cell r="AL532">
            <v>17630</v>
          </cell>
          <cell r="AM532">
            <v>17639</v>
          </cell>
          <cell r="AN532" t="str">
            <v>AJUSTES - TITULIZACIONES</v>
          </cell>
        </row>
        <row r="533">
          <cell r="AD533">
            <v>10000</v>
          </cell>
          <cell r="AE533">
            <v>17000</v>
          </cell>
          <cell r="AF533">
            <v>17040</v>
          </cell>
          <cell r="AG533">
            <v>17042</v>
          </cell>
          <cell r="AH533">
            <v>17630</v>
          </cell>
          <cell r="AI533">
            <v>17630</v>
          </cell>
          <cell r="AJ533">
            <v>17630</v>
          </cell>
          <cell r="AK533">
            <v>17630</v>
          </cell>
          <cell r="AL533">
            <v>17630</v>
          </cell>
          <cell r="AM533">
            <v>17632</v>
          </cell>
          <cell r="AN533" t="str">
            <v>TITULIZACIONES S.C.H.</v>
          </cell>
        </row>
        <row r="534">
          <cell r="AD534">
            <v>10000</v>
          </cell>
          <cell r="AE534">
            <v>17000</v>
          </cell>
          <cell r="AF534">
            <v>17040</v>
          </cell>
          <cell r="AG534">
            <v>17042</v>
          </cell>
          <cell r="AH534">
            <v>17650</v>
          </cell>
          <cell r="AI534">
            <v>17650</v>
          </cell>
          <cell r="AJ534">
            <v>17650</v>
          </cell>
          <cell r="AK534">
            <v>17650</v>
          </cell>
          <cell r="AL534">
            <v>17650</v>
          </cell>
          <cell r="AM534">
            <v>17659</v>
          </cell>
          <cell r="AN534" t="str">
            <v>AJUSTES - AJENO</v>
          </cell>
        </row>
        <row r="535">
          <cell r="AD535">
            <v>10000</v>
          </cell>
          <cell r="AE535">
            <v>17000</v>
          </cell>
          <cell r="AF535">
            <v>17040</v>
          </cell>
          <cell r="AG535">
            <v>17042</v>
          </cell>
          <cell r="AH535">
            <v>17650</v>
          </cell>
          <cell r="AI535">
            <v>17650</v>
          </cell>
          <cell r="AJ535">
            <v>17650</v>
          </cell>
          <cell r="AK535">
            <v>17650</v>
          </cell>
          <cell r="AL535">
            <v>17650</v>
          </cell>
          <cell r="AM535">
            <v>17622</v>
          </cell>
          <cell r="AN535" t="str">
            <v>TESORERIA CORPORATIVA</v>
          </cell>
        </row>
        <row r="536">
          <cell r="AD536">
            <v>10000</v>
          </cell>
          <cell r="AE536">
            <v>17000</v>
          </cell>
          <cell r="AF536">
            <v>17060</v>
          </cell>
          <cell r="AG536">
            <v>17200</v>
          </cell>
          <cell r="AH536">
            <v>17200</v>
          </cell>
          <cell r="AI536">
            <v>17200</v>
          </cell>
          <cell r="AJ536">
            <v>17200</v>
          </cell>
          <cell r="AK536">
            <v>17200</v>
          </cell>
          <cell r="AL536">
            <v>17200</v>
          </cell>
          <cell r="AM536">
            <v>17208</v>
          </cell>
          <cell r="AN536" t="str">
            <v>AJUSTES - PROYECTO PARTENON</v>
          </cell>
        </row>
        <row r="537">
          <cell r="AD537">
            <v>10000</v>
          </cell>
          <cell r="AE537">
            <v>17000</v>
          </cell>
          <cell r="AF537">
            <v>17060</v>
          </cell>
          <cell r="AG537">
            <v>17200</v>
          </cell>
          <cell r="AH537">
            <v>17200</v>
          </cell>
          <cell r="AI537">
            <v>17200</v>
          </cell>
          <cell r="AJ537">
            <v>17200</v>
          </cell>
          <cell r="AK537">
            <v>17200</v>
          </cell>
          <cell r="AL537">
            <v>17200</v>
          </cell>
          <cell r="AM537">
            <v>17201</v>
          </cell>
          <cell r="AN537" t="str">
            <v>G.I. PROYECTO PARTENON</v>
          </cell>
        </row>
        <row r="538">
          <cell r="AD538">
            <v>10000</v>
          </cell>
          <cell r="AE538">
            <v>17000</v>
          </cell>
          <cell r="AF538">
            <v>17060</v>
          </cell>
          <cell r="AG538">
            <v>21000</v>
          </cell>
          <cell r="AH538">
            <v>21003</v>
          </cell>
          <cell r="AI538">
            <v>21003</v>
          </cell>
          <cell r="AJ538">
            <v>21003</v>
          </cell>
          <cell r="AK538">
            <v>21003</v>
          </cell>
          <cell r="AL538">
            <v>21003</v>
          </cell>
          <cell r="AM538">
            <v>21169</v>
          </cell>
          <cell r="AN538" t="str">
            <v>AJUSTES - PATAGON LATINOAMERICA BRASIL</v>
          </cell>
        </row>
        <row r="539">
          <cell r="AD539">
            <v>10000</v>
          </cell>
          <cell r="AE539">
            <v>17000</v>
          </cell>
          <cell r="AF539">
            <v>17060</v>
          </cell>
          <cell r="AG539">
            <v>21000</v>
          </cell>
          <cell r="AH539">
            <v>21003</v>
          </cell>
          <cell r="AI539">
            <v>21003</v>
          </cell>
          <cell r="AJ539">
            <v>21003</v>
          </cell>
          <cell r="AK539">
            <v>21003</v>
          </cell>
          <cell r="AL539">
            <v>21003</v>
          </cell>
          <cell r="AM539">
            <v>21159</v>
          </cell>
          <cell r="AN539" t="str">
            <v>AJUSTES - PATAGON LATINOAMERICA ARGENTINA</v>
          </cell>
        </row>
        <row r="540">
          <cell r="AD540">
            <v>10000</v>
          </cell>
          <cell r="AE540">
            <v>17000</v>
          </cell>
          <cell r="AF540">
            <v>17060</v>
          </cell>
          <cell r="AG540">
            <v>21000</v>
          </cell>
          <cell r="AH540">
            <v>21003</v>
          </cell>
          <cell r="AI540">
            <v>21003</v>
          </cell>
          <cell r="AJ540">
            <v>21003</v>
          </cell>
          <cell r="AK540">
            <v>21003</v>
          </cell>
          <cell r="AL540">
            <v>21003</v>
          </cell>
          <cell r="AM540">
            <v>21139</v>
          </cell>
          <cell r="AN540" t="str">
            <v>AJUSTES - PATAGON LATINOAMERICA MEJICO</v>
          </cell>
        </row>
        <row r="541">
          <cell r="AD541">
            <v>10000</v>
          </cell>
          <cell r="AE541">
            <v>17000</v>
          </cell>
          <cell r="AF541">
            <v>17060</v>
          </cell>
          <cell r="AG541">
            <v>21000</v>
          </cell>
          <cell r="AH541">
            <v>21003</v>
          </cell>
          <cell r="AI541">
            <v>21003</v>
          </cell>
          <cell r="AJ541">
            <v>21003</v>
          </cell>
          <cell r="AK541">
            <v>21003</v>
          </cell>
          <cell r="AL541">
            <v>21003</v>
          </cell>
          <cell r="AM541">
            <v>21119</v>
          </cell>
          <cell r="AN541" t="str">
            <v>AJUSTES - PATAGON LATINOAMERICA VENEZUELA</v>
          </cell>
        </row>
        <row r="542">
          <cell r="AD542">
            <v>10000</v>
          </cell>
          <cell r="AE542">
            <v>17000</v>
          </cell>
          <cell r="AF542">
            <v>17060</v>
          </cell>
          <cell r="AG542">
            <v>21000</v>
          </cell>
          <cell r="AH542">
            <v>21003</v>
          </cell>
          <cell r="AI542">
            <v>21003</v>
          </cell>
          <cell r="AJ542">
            <v>21003</v>
          </cell>
          <cell r="AK542">
            <v>21003</v>
          </cell>
          <cell r="AL542">
            <v>21003</v>
          </cell>
          <cell r="AM542">
            <v>21019</v>
          </cell>
          <cell r="AN542" t="str">
            <v>AJUSTES - PATAGON LATINOAMERICA CHILE</v>
          </cell>
        </row>
        <row r="543">
          <cell r="AD543">
            <v>10000</v>
          </cell>
          <cell r="AE543">
            <v>17000</v>
          </cell>
          <cell r="AF543">
            <v>17060</v>
          </cell>
          <cell r="AG543">
            <v>21000</v>
          </cell>
          <cell r="AH543">
            <v>21004</v>
          </cell>
          <cell r="AI543">
            <v>21004</v>
          </cell>
          <cell r="AJ543">
            <v>21004</v>
          </cell>
          <cell r="AK543">
            <v>21004</v>
          </cell>
          <cell r="AL543">
            <v>21004</v>
          </cell>
          <cell r="AM543">
            <v>21999</v>
          </cell>
          <cell r="AN543" t="str">
            <v>AJUSTES - PATAGON U.S.A.</v>
          </cell>
        </row>
        <row r="544">
          <cell r="AD544">
            <v>10000</v>
          </cell>
          <cell r="AE544">
            <v>17000</v>
          </cell>
          <cell r="AF544">
            <v>17060</v>
          </cell>
          <cell r="AG544">
            <v>21000</v>
          </cell>
          <cell r="AH544">
            <v>21006</v>
          </cell>
          <cell r="AI544">
            <v>21006</v>
          </cell>
          <cell r="AJ544">
            <v>21006</v>
          </cell>
          <cell r="AK544">
            <v>21006</v>
          </cell>
          <cell r="AL544">
            <v>21006</v>
          </cell>
          <cell r="AM544">
            <v>21008</v>
          </cell>
          <cell r="AN544" t="str">
            <v>AJUSTES - PATAGON SOPORTE OPERATIVO</v>
          </cell>
        </row>
        <row r="545">
          <cell r="AD545">
            <v>10000</v>
          </cell>
          <cell r="AE545">
            <v>17000</v>
          </cell>
          <cell r="AF545">
            <v>17060</v>
          </cell>
          <cell r="AG545">
            <v>27000</v>
          </cell>
          <cell r="AH545">
            <v>27000</v>
          </cell>
          <cell r="AI545">
            <v>27000</v>
          </cell>
          <cell r="AJ545">
            <v>27000</v>
          </cell>
          <cell r="AK545">
            <v>27000</v>
          </cell>
          <cell r="AL545">
            <v>27000</v>
          </cell>
          <cell r="AM545">
            <v>27009</v>
          </cell>
          <cell r="AN545" t="str">
            <v>AJUSTES - UNIVERSIA</v>
          </cell>
        </row>
        <row r="546">
          <cell r="AD546">
            <v>10000</v>
          </cell>
          <cell r="AE546">
            <v>17000</v>
          </cell>
          <cell r="AF546">
            <v>17090</v>
          </cell>
          <cell r="AG546">
            <v>17091</v>
          </cell>
          <cell r="AH546">
            <v>17091</v>
          </cell>
          <cell r="AI546">
            <v>17091</v>
          </cell>
          <cell r="AJ546">
            <v>17091</v>
          </cell>
          <cell r="AK546">
            <v>17091</v>
          </cell>
          <cell r="AL546">
            <v>17091</v>
          </cell>
          <cell r="AM546">
            <v>17099</v>
          </cell>
          <cell r="AN546" t="str">
            <v>AUSTES - ACTIV. CORPORATIVAS IBEROAMERICA</v>
          </cell>
        </row>
        <row r="547">
          <cell r="AD547">
            <v>10000</v>
          </cell>
          <cell r="AE547">
            <v>17000</v>
          </cell>
          <cell r="AF547">
            <v>17090</v>
          </cell>
          <cell r="AG547">
            <v>17100</v>
          </cell>
          <cell r="AH547">
            <v>17100</v>
          </cell>
          <cell r="AI547">
            <v>17100</v>
          </cell>
          <cell r="AJ547">
            <v>17100</v>
          </cell>
          <cell r="AK547">
            <v>17100</v>
          </cell>
          <cell r="AL547">
            <v>17100</v>
          </cell>
          <cell r="AM547">
            <v>17839</v>
          </cell>
          <cell r="AN547" t="str">
            <v>AJUSTES - EMPRESAS GRUPO</v>
          </cell>
        </row>
        <row r="548">
          <cell r="AD548">
            <v>10000</v>
          </cell>
          <cell r="AE548">
            <v>17000</v>
          </cell>
          <cell r="AF548">
            <v>17090</v>
          </cell>
          <cell r="AG548">
            <v>17100</v>
          </cell>
          <cell r="AH548">
            <v>17100</v>
          </cell>
          <cell r="AI548">
            <v>17100</v>
          </cell>
          <cell r="AJ548">
            <v>17100</v>
          </cell>
          <cell r="AK548">
            <v>17100</v>
          </cell>
          <cell r="AL548">
            <v>17100</v>
          </cell>
          <cell r="AM548">
            <v>17409</v>
          </cell>
          <cell r="AN548" t="str">
            <v>NO USAR ESTA SOCIEDAD</v>
          </cell>
        </row>
        <row r="549">
          <cell r="AD549">
            <v>10000</v>
          </cell>
          <cell r="AE549">
            <v>17000</v>
          </cell>
          <cell r="AF549">
            <v>17090</v>
          </cell>
          <cell r="AG549">
            <v>17100</v>
          </cell>
          <cell r="AH549">
            <v>17100</v>
          </cell>
          <cell r="AI549">
            <v>17100</v>
          </cell>
          <cell r="AJ549">
            <v>17100</v>
          </cell>
          <cell r="AK549">
            <v>17100</v>
          </cell>
          <cell r="AL549">
            <v>17100</v>
          </cell>
          <cell r="AM549">
            <v>17109</v>
          </cell>
          <cell r="AN549" t="str">
            <v>AJUSTES - LIQUIDEZ ACTIVIDADES CORPORATIVAS</v>
          </cell>
        </row>
        <row r="550">
          <cell r="AD550">
            <v>10000</v>
          </cell>
          <cell r="AE550">
            <v>17000</v>
          </cell>
          <cell r="AF550">
            <v>17090</v>
          </cell>
          <cell r="AG550">
            <v>17100</v>
          </cell>
          <cell r="AH550">
            <v>17100</v>
          </cell>
          <cell r="AI550">
            <v>17100</v>
          </cell>
          <cell r="AJ550">
            <v>17100</v>
          </cell>
          <cell r="AK550">
            <v>17100</v>
          </cell>
          <cell r="AL550">
            <v>17100</v>
          </cell>
          <cell r="AM550">
            <v>17108</v>
          </cell>
          <cell r="AN550" t="str">
            <v>AJUSTES - ACTIVIDADES CORPORATIVAS BCH</v>
          </cell>
        </row>
        <row r="551">
          <cell r="AD551">
            <v>10000</v>
          </cell>
          <cell r="AE551">
            <v>17000</v>
          </cell>
          <cell r="AF551">
            <v>17090</v>
          </cell>
          <cell r="AG551">
            <v>17100</v>
          </cell>
          <cell r="AH551">
            <v>17100</v>
          </cell>
          <cell r="AI551">
            <v>17100</v>
          </cell>
          <cell r="AJ551">
            <v>17100</v>
          </cell>
          <cell r="AK551">
            <v>17100</v>
          </cell>
          <cell r="AL551">
            <v>17100</v>
          </cell>
          <cell r="AM551">
            <v>13887</v>
          </cell>
          <cell r="AN551" t="str">
            <v>AJUSTES - BCH SUC CHILE</v>
          </cell>
        </row>
        <row r="552">
          <cell r="AD552">
            <v>10000</v>
          </cell>
          <cell r="AE552">
            <v>17000</v>
          </cell>
          <cell r="AF552">
            <v>17090</v>
          </cell>
          <cell r="AG552">
            <v>17100</v>
          </cell>
          <cell r="AH552">
            <v>17100</v>
          </cell>
          <cell r="AI552">
            <v>17100</v>
          </cell>
          <cell r="AJ552">
            <v>17100</v>
          </cell>
          <cell r="AK552">
            <v>17100</v>
          </cell>
          <cell r="AL552">
            <v>17100</v>
          </cell>
          <cell r="AM552">
            <v>13847</v>
          </cell>
          <cell r="AN552" t="str">
            <v>AJUSTES - BCH SUC. SAO PAULO</v>
          </cell>
        </row>
        <row r="553">
          <cell r="AD553">
            <v>10000</v>
          </cell>
          <cell r="AE553">
            <v>17000</v>
          </cell>
          <cell r="AF553">
            <v>17090</v>
          </cell>
          <cell r="AG553">
            <v>17100</v>
          </cell>
          <cell r="AH553">
            <v>17100</v>
          </cell>
          <cell r="AI553">
            <v>17100</v>
          </cell>
          <cell r="AJ553">
            <v>17100</v>
          </cell>
          <cell r="AK553">
            <v>17100</v>
          </cell>
          <cell r="AL553">
            <v>17100</v>
          </cell>
          <cell r="AM553">
            <v>10999</v>
          </cell>
          <cell r="AN553" t="str">
            <v>AJUSTES - CONSOLIDADO</v>
          </cell>
        </row>
        <row r="554">
          <cell r="AD554">
            <v>10000</v>
          </cell>
          <cell r="AE554">
            <v>17000</v>
          </cell>
          <cell r="AF554">
            <v>17090</v>
          </cell>
          <cell r="AG554">
            <v>17100</v>
          </cell>
          <cell r="AH554">
            <v>17100</v>
          </cell>
          <cell r="AI554">
            <v>17100</v>
          </cell>
          <cell r="AJ554">
            <v>17100</v>
          </cell>
          <cell r="AK554">
            <v>17100</v>
          </cell>
          <cell r="AL554">
            <v>17100</v>
          </cell>
          <cell r="AM554">
            <v>10998</v>
          </cell>
          <cell r="AN554" t="str">
            <v>CUADRE RESULTADOS - ACTIVIDADES CORPORATIVAS</v>
          </cell>
        </row>
        <row r="555">
          <cell r="AD555">
            <v>10000</v>
          </cell>
          <cell r="AE555">
            <v>17000</v>
          </cell>
          <cell r="AF555">
            <v>17090</v>
          </cell>
          <cell r="AG555">
            <v>17100</v>
          </cell>
          <cell r="AH555">
            <v>17100</v>
          </cell>
          <cell r="AI555">
            <v>17100</v>
          </cell>
          <cell r="AJ555">
            <v>17100</v>
          </cell>
          <cell r="AK555">
            <v>17100</v>
          </cell>
          <cell r="AL555">
            <v>17100</v>
          </cell>
          <cell r="AM555">
            <v>10997</v>
          </cell>
          <cell r="AN555" t="str">
            <v>AJUSTES - ELIM. INTERGRUPO</v>
          </cell>
        </row>
        <row r="556">
          <cell r="AD556">
            <v>10000</v>
          </cell>
          <cell r="AE556">
            <v>17000</v>
          </cell>
          <cell r="AF556">
            <v>17090</v>
          </cell>
          <cell r="AG556">
            <v>17300</v>
          </cell>
          <cell r="AH556">
            <v>17300</v>
          </cell>
          <cell r="AI556">
            <v>17300</v>
          </cell>
          <cell r="AJ556">
            <v>17300</v>
          </cell>
          <cell r="AK556">
            <v>17300</v>
          </cell>
          <cell r="AL556">
            <v>17300</v>
          </cell>
          <cell r="AM556">
            <v>17309</v>
          </cell>
          <cell r="AN556" t="str">
            <v>AJUSTES - FUERA CALCULO IMPUESTOS</v>
          </cell>
        </row>
        <row r="557">
          <cell r="AD557">
            <v>10000</v>
          </cell>
          <cell r="AE557">
            <v>17000</v>
          </cell>
          <cell r="AF557">
            <v>17090</v>
          </cell>
          <cell r="AG557">
            <v>17500</v>
          </cell>
          <cell r="AH557">
            <v>17500</v>
          </cell>
          <cell r="AI557">
            <v>17500</v>
          </cell>
          <cell r="AJ557">
            <v>17500</v>
          </cell>
          <cell r="AK557">
            <v>17500</v>
          </cell>
          <cell r="AL557">
            <v>17500</v>
          </cell>
          <cell r="AM557">
            <v>17546</v>
          </cell>
          <cell r="AN557" t="str">
            <v>AJUSTES - BANCO SANTANDER</v>
          </cell>
        </row>
        <row r="558">
          <cell r="AD558">
            <v>10000</v>
          </cell>
          <cell r="AE558">
            <v>17000</v>
          </cell>
          <cell r="AF558">
            <v>17090</v>
          </cell>
          <cell r="AG558">
            <v>17500</v>
          </cell>
          <cell r="AH558">
            <v>17500</v>
          </cell>
          <cell r="AI558">
            <v>17500</v>
          </cell>
          <cell r="AJ558">
            <v>17500</v>
          </cell>
          <cell r="AK558">
            <v>17500</v>
          </cell>
          <cell r="AL558">
            <v>17500</v>
          </cell>
          <cell r="AM558">
            <v>17515</v>
          </cell>
          <cell r="AN558" t="str">
            <v>TESORERIA CORPORATIVA GRUPO</v>
          </cell>
        </row>
        <row r="559">
          <cell r="AD559">
            <v>10000</v>
          </cell>
          <cell r="AE559">
            <v>17000</v>
          </cell>
          <cell r="AF559">
            <v>17090</v>
          </cell>
          <cell r="AG559">
            <v>17500</v>
          </cell>
          <cell r="AH559">
            <v>17500</v>
          </cell>
          <cell r="AI559">
            <v>17500</v>
          </cell>
          <cell r="AJ559">
            <v>17500</v>
          </cell>
          <cell r="AK559">
            <v>17500</v>
          </cell>
          <cell r="AL559">
            <v>17500</v>
          </cell>
          <cell r="AM559">
            <v>17514</v>
          </cell>
          <cell r="AN559" t="str">
            <v>INTERGRUPO GEM / Resto Banco</v>
          </cell>
        </row>
        <row r="560">
          <cell r="AD560">
            <v>10000</v>
          </cell>
          <cell r="AE560">
            <v>17000</v>
          </cell>
          <cell r="AF560">
            <v>17090</v>
          </cell>
          <cell r="AG560">
            <v>17500</v>
          </cell>
          <cell r="AH560">
            <v>17500</v>
          </cell>
          <cell r="AI560">
            <v>17500</v>
          </cell>
          <cell r="AJ560">
            <v>17500</v>
          </cell>
          <cell r="AK560">
            <v>17500</v>
          </cell>
          <cell r="AL560">
            <v>17500</v>
          </cell>
          <cell r="AM560">
            <v>17512</v>
          </cell>
          <cell r="AN560" t="str">
            <v>AJUSTES - CFS</v>
          </cell>
        </row>
        <row r="561">
          <cell r="AD561">
            <v>10000</v>
          </cell>
          <cell r="AE561">
            <v>17000</v>
          </cell>
          <cell r="AF561">
            <v>17090</v>
          </cell>
          <cell r="AG561">
            <v>17500</v>
          </cell>
          <cell r="AH561">
            <v>17500</v>
          </cell>
          <cell r="AI561">
            <v>17500</v>
          </cell>
          <cell r="AJ561">
            <v>17500</v>
          </cell>
          <cell r="AK561">
            <v>17500</v>
          </cell>
          <cell r="AL561">
            <v>17500</v>
          </cell>
          <cell r="AM561">
            <v>17509</v>
          </cell>
          <cell r="AN561" t="str">
            <v>AJUSTES - RESTO EE</v>
          </cell>
        </row>
        <row r="562">
          <cell r="AD562">
            <v>10000</v>
          </cell>
          <cell r="AE562">
            <v>17000</v>
          </cell>
          <cell r="AF562">
            <v>17090</v>
          </cell>
          <cell r="AG562">
            <v>17500</v>
          </cell>
          <cell r="AH562">
            <v>17500</v>
          </cell>
          <cell r="AI562">
            <v>17500</v>
          </cell>
          <cell r="AJ562">
            <v>17500</v>
          </cell>
          <cell r="AK562">
            <v>17500</v>
          </cell>
          <cell r="AL562">
            <v>17500</v>
          </cell>
          <cell r="AM562">
            <v>17508</v>
          </cell>
          <cell r="AN562" t="str">
            <v>REASIGNACIONES - SOCIEDADES VISTA INVESTMENT</v>
          </cell>
        </row>
        <row r="563">
          <cell r="AD563">
            <v>10000</v>
          </cell>
          <cell r="AE563">
            <v>17000</v>
          </cell>
          <cell r="AF563">
            <v>17090</v>
          </cell>
          <cell r="AG563">
            <v>17500</v>
          </cell>
          <cell r="AH563">
            <v>17500</v>
          </cell>
          <cell r="AI563">
            <v>17500</v>
          </cell>
          <cell r="AJ563">
            <v>17500</v>
          </cell>
          <cell r="AK563">
            <v>17500</v>
          </cell>
          <cell r="AL563">
            <v>17500</v>
          </cell>
          <cell r="AM563">
            <v>13609</v>
          </cell>
          <cell r="AN563" t="str">
            <v>AJUSTES - CUENTA PROPIETARIA</v>
          </cell>
        </row>
        <row r="564">
          <cell r="AD564">
            <v>10000</v>
          </cell>
          <cell r="AE564">
            <v>17000</v>
          </cell>
          <cell r="AF564">
            <v>17090</v>
          </cell>
          <cell r="AG564">
            <v>17500</v>
          </cell>
          <cell r="AH564">
            <v>17500</v>
          </cell>
          <cell r="AI564">
            <v>17500</v>
          </cell>
          <cell r="AJ564">
            <v>17500</v>
          </cell>
          <cell r="AK564">
            <v>17500</v>
          </cell>
          <cell r="AL564">
            <v>17500</v>
          </cell>
          <cell r="AM564">
            <v>13208</v>
          </cell>
          <cell r="AN564" t="str">
            <v>CUENTA PROPIETARIA</v>
          </cell>
        </row>
        <row r="565">
          <cell r="AD565">
            <v>10000</v>
          </cell>
          <cell r="AE565">
            <v>17000</v>
          </cell>
          <cell r="AF565">
            <v>17090</v>
          </cell>
          <cell r="AG565">
            <v>17600</v>
          </cell>
          <cell r="AH565">
            <v>17600</v>
          </cell>
          <cell r="AI565">
            <v>17600</v>
          </cell>
          <cell r="AJ565">
            <v>17600</v>
          </cell>
          <cell r="AK565">
            <v>17600</v>
          </cell>
          <cell r="AL565">
            <v>17600</v>
          </cell>
          <cell r="AM565">
            <v>17699</v>
          </cell>
          <cell r="AN565" t="str">
            <v>AJUSTES - SANTUSA-FFBPS</v>
          </cell>
        </row>
        <row r="566">
          <cell r="AD566">
            <v>10000</v>
          </cell>
          <cell r="AE566">
            <v>17000</v>
          </cell>
          <cell r="AF566">
            <v>17090</v>
          </cell>
          <cell r="AG566">
            <v>17600</v>
          </cell>
          <cell r="AH566">
            <v>17600</v>
          </cell>
          <cell r="AI566">
            <v>17600</v>
          </cell>
          <cell r="AJ566">
            <v>17600</v>
          </cell>
          <cell r="AK566">
            <v>17600</v>
          </cell>
          <cell r="AL566">
            <v>17600</v>
          </cell>
          <cell r="AM566">
            <v>17689</v>
          </cell>
          <cell r="AN566" t="str">
            <v>AJUSTES - RD OTRAS SOCIEDADES</v>
          </cell>
        </row>
        <row r="567">
          <cell r="AD567">
            <v>10000</v>
          </cell>
          <cell r="AE567">
            <v>17000</v>
          </cell>
          <cell r="AF567">
            <v>17090</v>
          </cell>
          <cell r="AG567">
            <v>17600</v>
          </cell>
          <cell r="AH567">
            <v>17600</v>
          </cell>
          <cell r="AI567">
            <v>17600</v>
          </cell>
          <cell r="AJ567">
            <v>17600</v>
          </cell>
          <cell r="AK567">
            <v>17600</v>
          </cell>
          <cell r="AL567">
            <v>17600</v>
          </cell>
          <cell r="AM567">
            <v>17683</v>
          </cell>
          <cell r="AN567" t="str">
            <v>REASIGNACIONES S.F.P. (DATOS AÑO 99)</v>
          </cell>
        </row>
        <row r="568">
          <cell r="AD568">
            <v>10000</v>
          </cell>
          <cell r="AE568">
            <v>17000</v>
          </cell>
          <cell r="AF568">
            <v>17090</v>
          </cell>
          <cell r="AG568">
            <v>17600</v>
          </cell>
          <cell r="AH568">
            <v>17600</v>
          </cell>
          <cell r="AI568">
            <v>17600</v>
          </cell>
          <cell r="AJ568">
            <v>17600</v>
          </cell>
          <cell r="AK568">
            <v>17600</v>
          </cell>
          <cell r="AL568">
            <v>17600</v>
          </cell>
          <cell r="AM568">
            <v>17681</v>
          </cell>
          <cell r="AN568" t="str">
            <v>AJUSTES - OTRAS PTAS</v>
          </cell>
        </row>
        <row r="569">
          <cell r="AD569">
            <v>10000</v>
          </cell>
          <cell r="AE569">
            <v>17000</v>
          </cell>
          <cell r="AF569">
            <v>17090</v>
          </cell>
          <cell r="AG569">
            <v>17600</v>
          </cell>
          <cell r="AH569">
            <v>17600</v>
          </cell>
          <cell r="AI569">
            <v>17600</v>
          </cell>
          <cell r="AJ569">
            <v>17600</v>
          </cell>
          <cell r="AK569">
            <v>17600</v>
          </cell>
          <cell r="AL569">
            <v>17600</v>
          </cell>
          <cell r="AM569">
            <v>17669</v>
          </cell>
          <cell r="AN569" t="str">
            <v>AJUSTES - RD RESTO DE TRUST</v>
          </cell>
        </row>
        <row r="570">
          <cell r="AD570">
            <v>10000</v>
          </cell>
          <cell r="AE570">
            <v>17000</v>
          </cell>
          <cell r="AF570">
            <v>17090</v>
          </cell>
          <cell r="AG570">
            <v>17600</v>
          </cell>
          <cell r="AH570">
            <v>17600</v>
          </cell>
          <cell r="AI570">
            <v>17600</v>
          </cell>
          <cell r="AJ570">
            <v>17600</v>
          </cell>
          <cell r="AK570">
            <v>17600</v>
          </cell>
          <cell r="AL570">
            <v>17600</v>
          </cell>
          <cell r="AM570">
            <v>17649</v>
          </cell>
          <cell r="AN570" t="str">
            <v>AJUSTES - HOLDING CONSOLIDADO</v>
          </cell>
        </row>
        <row r="571">
          <cell r="AD571">
            <v>10000</v>
          </cell>
          <cell r="AE571">
            <v>17000</v>
          </cell>
          <cell r="AF571">
            <v>17090</v>
          </cell>
          <cell r="AG571">
            <v>17600</v>
          </cell>
          <cell r="AH571">
            <v>17600</v>
          </cell>
          <cell r="AI571">
            <v>17600</v>
          </cell>
          <cell r="AJ571">
            <v>17600</v>
          </cell>
          <cell r="AK571">
            <v>17600</v>
          </cell>
          <cell r="AL571">
            <v>17600</v>
          </cell>
          <cell r="AM571">
            <v>17619</v>
          </cell>
          <cell r="AN571" t="str">
            <v>AJUSTES - ESTRUCTURA HOLDING EXTRANJERO</v>
          </cell>
        </row>
        <row r="572">
          <cell r="AD572">
            <v>10000</v>
          </cell>
          <cell r="AE572">
            <v>17000</v>
          </cell>
          <cell r="AF572">
            <v>17090</v>
          </cell>
          <cell r="AG572">
            <v>17600</v>
          </cell>
          <cell r="AH572">
            <v>17600</v>
          </cell>
          <cell r="AI572">
            <v>17600</v>
          </cell>
          <cell r="AJ572">
            <v>17600</v>
          </cell>
          <cell r="AK572">
            <v>17600</v>
          </cell>
          <cell r="AL572">
            <v>17600</v>
          </cell>
          <cell r="AM572">
            <v>17618</v>
          </cell>
          <cell r="AN572" t="str">
            <v>REASIGNACIONES S.I.S.A. RESTA 98 Y 99</v>
          </cell>
        </row>
        <row r="573">
          <cell r="AD573">
            <v>10000</v>
          </cell>
          <cell r="AE573">
            <v>17000</v>
          </cell>
          <cell r="AF573">
            <v>17090</v>
          </cell>
          <cell r="AG573">
            <v>17600</v>
          </cell>
          <cell r="AH573">
            <v>17600</v>
          </cell>
          <cell r="AI573">
            <v>17600</v>
          </cell>
          <cell r="AJ573">
            <v>17600</v>
          </cell>
          <cell r="AK573">
            <v>17600</v>
          </cell>
          <cell r="AL573">
            <v>17600</v>
          </cell>
          <cell r="AM573">
            <v>17617</v>
          </cell>
          <cell r="AN573" t="str">
            <v>REASIGNACIONES HOLDINGS INVEST. RESTA 98 Y 99</v>
          </cell>
        </row>
        <row r="574">
          <cell r="AD574">
            <v>10000</v>
          </cell>
          <cell r="AE574">
            <v>17000</v>
          </cell>
          <cell r="AF574">
            <v>17090</v>
          </cell>
          <cell r="AG574">
            <v>17600</v>
          </cell>
          <cell r="AH574">
            <v>17600</v>
          </cell>
          <cell r="AI574">
            <v>17600</v>
          </cell>
          <cell r="AJ574">
            <v>17600</v>
          </cell>
          <cell r="AK574">
            <v>17600</v>
          </cell>
          <cell r="AL574">
            <v>17600</v>
          </cell>
          <cell r="AM574">
            <v>17616</v>
          </cell>
          <cell r="AN574" t="str">
            <v>REASIGNACIONES P. RICO INVEST. RESTA 98 Y 99</v>
          </cell>
        </row>
        <row r="575">
          <cell r="AD575">
            <v>10000</v>
          </cell>
          <cell r="AE575">
            <v>17000</v>
          </cell>
          <cell r="AF575">
            <v>17090</v>
          </cell>
          <cell r="AG575">
            <v>17600</v>
          </cell>
          <cell r="AH575">
            <v>17600</v>
          </cell>
          <cell r="AI575">
            <v>17600</v>
          </cell>
          <cell r="AJ575">
            <v>17600</v>
          </cell>
          <cell r="AK575">
            <v>17600</v>
          </cell>
          <cell r="AL575">
            <v>17600</v>
          </cell>
          <cell r="AM575">
            <v>17609</v>
          </cell>
          <cell r="AN575" t="str">
            <v>AJUSTES - RESTO SOC. EXTRANJERO</v>
          </cell>
        </row>
        <row r="576">
          <cell r="AD576">
            <v>10000</v>
          </cell>
          <cell r="AE576">
            <v>17000</v>
          </cell>
          <cell r="AF576">
            <v>17090</v>
          </cell>
          <cell r="AG576">
            <v>17600</v>
          </cell>
          <cell r="AH576">
            <v>17600</v>
          </cell>
          <cell r="AI576">
            <v>17600</v>
          </cell>
          <cell r="AJ576">
            <v>17600</v>
          </cell>
          <cell r="AK576">
            <v>17600</v>
          </cell>
          <cell r="AL576">
            <v>17600</v>
          </cell>
          <cell r="AM576">
            <v>14169</v>
          </cell>
          <cell r="AN576" t="str">
            <v>AJUSTES - SIG PUERTO RICO</v>
          </cell>
        </row>
        <row r="577">
          <cell r="AD577">
            <v>10000</v>
          </cell>
          <cell r="AE577">
            <v>17000</v>
          </cell>
          <cell r="AF577">
            <v>17090</v>
          </cell>
          <cell r="AG577">
            <v>25000</v>
          </cell>
          <cell r="AH577">
            <v>25000</v>
          </cell>
          <cell r="AI577">
            <v>25000</v>
          </cell>
          <cell r="AJ577">
            <v>25000</v>
          </cell>
          <cell r="AK577">
            <v>25000</v>
          </cell>
          <cell r="AL577">
            <v>25000</v>
          </cell>
          <cell r="AM577">
            <v>25009</v>
          </cell>
          <cell r="AN577" t="str">
            <v>AJUSTES - E BUSINESS ESPAÑA</v>
          </cell>
        </row>
        <row r="578">
          <cell r="AD578">
            <v>10000</v>
          </cell>
          <cell r="AE578">
            <v>17000</v>
          </cell>
          <cell r="AF578">
            <v>17090</v>
          </cell>
          <cell r="AG578">
            <v>26000</v>
          </cell>
          <cell r="AH578">
            <v>26000</v>
          </cell>
          <cell r="AI578">
            <v>26000</v>
          </cell>
          <cell r="AJ578">
            <v>26000</v>
          </cell>
          <cell r="AK578">
            <v>26000</v>
          </cell>
          <cell r="AL578">
            <v>26000</v>
          </cell>
          <cell r="AM578">
            <v>26009</v>
          </cell>
          <cell r="AN578" t="str">
            <v>AJUSTES - E BUSINESS U.S.A.</v>
          </cell>
        </row>
        <row r="579">
          <cell r="AD579">
            <v>10000</v>
          </cell>
          <cell r="AE579">
            <v>17000</v>
          </cell>
          <cell r="AF579">
            <v>17090</v>
          </cell>
          <cell r="AG579">
            <v>28000</v>
          </cell>
          <cell r="AH579">
            <v>28000</v>
          </cell>
          <cell r="AI579">
            <v>28000</v>
          </cell>
          <cell r="AJ579">
            <v>28000</v>
          </cell>
          <cell r="AK579">
            <v>28000</v>
          </cell>
          <cell r="AL579">
            <v>28000</v>
          </cell>
          <cell r="AM579">
            <v>28009</v>
          </cell>
          <cell r="AN579" t="str">
            <v>AJUSTES - B2B</v>
          </cell>
        </row>
        <row r="580">
          <cell r="AD580">
            <v>10000</v>
          </cell>
          <cell r="AE580">
            <v>18000</v>
          </cell>
          <cell r="AF580">
            <v>10001</v>
          </cell>
          <cell r="AG580">
            <v>10001</v>
          </cell>
          <cell r="AH580">
            <v>10001</v>
          </cell>
          <cell r="AI580">
            <v>10001</v>
          </cell>
          <cell r="AJ580">
            <v>10001</v>
          </cell>
          <cell r="AK580">
            <v>10001</v>
          </cell>
          <cell r="AL580">
            <v>10001</v>
          </cell>
          <cell r="AM580">
            <v>10001</v>
          </cell>
          <cell r="AN580" t="str">
            <v>AJUSTES - CUADRE BALANCE GRUPO</v>
          </cell>
        </row>
        <row r="581">
          <cell r="AD581">
            <v>10000</v>
          </cell>
          <cell r="AE581">
            <v>18000</v>
          </cell>
          <cell r="AF581">
            <v>10002</v>
          </cell>
          <cell r="AG581">
            <v>10002</v>
          </cell>
          <cell r="AH581">
            <v>10002</v>
          </cell>
          <cell r="AI581">
            <v>10002</v>
          </cell>
          <cell r="AJ581">
            <v>10002</v>
          </cell>
          <cell r="AK581">
            <v>10002</v>
          </cell>
          <cell r="AL581">
            <v>10002</v>
          </cell>
          <cell r="AM581">
            <v>10002</v>
          </cell>
          <cell r="AN581" t="str">
            <v>AJUSTES - ELIMINACION LIQUIDEZ GRUPO</v>
          </cell>
        </row>
      </sheetData>
      <sheetData sheetId="2" refreshError="1"/>
      <sheetData sheetId="3" refreshError="1"/>
      <sheetData sheetId="4" refreshError="1"/>
      <sheetData sheetId="5" refreshError="1">
        <row r="14">
          <cell r="F14">
            <v>-8756581.8699999992</v>
          </cell>
          <cell r="G14">
            <v>8480547.7850000001</v>
          </cell>
          <cell r="H14">
            <v>-9175649.0100000016</v>
          </cell>
          <cell r="I14">
            <v>8688038.2242857125</v>
          </cell>
          <cell r="J14">
            <v>-9348397.9299999997</v>
          </cell>
          <cell r="K14">
            <v>8853384.9269999992</v>
          </cell>
          <cell r="L14">
            <v>-9836875.870000001</v>
          </cell>
          <cell r="M14">
            <v>9031054.8961538468</v>
          </cell>
          <cell r="N14">
            <v>-10244371.34</v>
          </cell>
          <cell r="O14">
            <v>9971760.8149999995</v>
          </cell>
          <cell r="P14">
            <v>-11053676.100000001</v>
          </cell>
          <cell r="Q14">
            <v>10308362.905714286</v>
          </cell>
          <cell r="R14">
            <v>0</v>
          </cell>
          <cell r="S14">
            <v>3894109.7339999997</v>
          </cell>
          <cell r="T14">
            <v>0</v>
          </cell>
          <cell r="U14">
            <v>2995469.0261538462</v>
          </cell>
        </row>
        <row r="15">
          <cell r="F15">
            <v>-3948107.99</v>
          </cell>
          <cell r="G15">
            <v>3857428.9249999998</v>
          </cell>
          <cell r="H15">
            <v>-4202542.2</v>
          </cell>
          <cell r="I15">
            <v>3945711.0985714286</v>
          </cell>
          <cell r="J15">
            <v>-4333424.62</v>
          </cell>
          <cell r="K15">
            <v>4040234.8990000002</v>
          </cell>
          <cell r="L15">
            <v>-4642494.3499999996</v>
          </cell>
          <cell r="M15">
            <v>4136086.9146153848</v>
          </cell>
          <cell r="N15">
            <v>-4744152.1100000003</v>
          </cell>
          <cell r="O15">
            <v>4608256.165</v>
          </cell>
          <cell r="P15">
            <v>-5067096.5</v>
          </cell>
          <cell r="Q15">
            <v>4752881.51</v>
          </cell>
          <cell r="R15">
            <v>0</v>
          </cell>
          <cell r="S15">
            <v>5272.7569999999996</v>
          </cell>
          <cell r="T15">
            <v>0</v>
          </cell>
          <cell r="U15">
            <v>4055.9669230769232</v>
          </cell>
        </row>
        <row r="16">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F17">
            <v>-3940895.04</v>
          </cell>
          <cell r="G17">
            <v>3851049</v>
          </cell>
          <cell r="H17">
            <v>-4194560</v>
          </cell>
          <cell r="I17">
            <v>3938975</v>
          </cell>
          <cell r="J17">
            <v>-4328231.04</v>
          </cell>
          <cell r="K17">
            <v>4033570</v>
          </cell>
          <cell r="L17">
            <v>-4636470</v>
          </cell>
          <cell r="M17">
            <v>4129352</v>
          </cell>
          <cell r="N17">
            <v>-4735381.04</v>
          </cell>
          <cell r="O17">
            <v>4601235</v>
          </cell>
          <cell r="P17">
            <v>-5058100</v>
          </cell>
          <cell r="Q17">
            <v>4745349</v>
          </cell>
          <cell r="R17">
            <v>0</v>
          </cell>
          <cell r="S17">
            <v>0</v>
          </cell>
          <cell r="T17">
            <v>0</v>
          </cell>
          <cell r="U17">
            <v>0</v>
          </cell>
        </row>
        <row r="18">
          <cell r="F18">
            <v>-7212.95</v>
          </cell>
          <cell r="G18">
            <v>6379.9250000000002</v>
          </cell>
          <cell r="H18">
            <v>-7982.2</v>
          </cell>
          <cell r="I18">
            <v>6736.0985714285707</v>
          </cell>
          <cell r="J18">
            <v>-5193.58</v>
          </cell>
          <cell r="K18">
            <v>6664.8989999999994</v>
          </cell>
          <cell r="L18">
            <v>-6024.35</v>
          </cell>
          <cell r="M18">
            <v>6734.914615384615</v>
          </cell>
          <cell r="N18">
            <v>-8771.07</v>
          </cell>
          <cell r="O18">
            <v>7021.165</v>
          </cell>
          <cell r="P18">
            <v>-8996.5</v>
          </cell>
          <cell r="Q18">
            <v>7532.51</v>
          </cell>
          <cell r="R18">
            <v>0</v>
          </cell>
          <cell r="S18">
            <v>5272.7569999999996</v>
          </cell>
          <cell r="T18">
            <v>0</v>
          </cell>
          <cell r="U18">
            <v>4055.9669230769232</v>
          </cell>
        </row>
        <row r="20">
          <cell r="F20">
            <v>-1115857.8700000001</v>
          </cell>
          <cell r="G20">
            <v>1036895.3124999999</v>
          </cell>
          <cell r="H20">
            <v>-1173430.92</v>
          </cell>
          <cell r="I20">
            <v>1089949.8</v>
          </cell>
          <cell r="J20">
            <v>-1252163.6599999999</v>
          </cell>
          <cell r="K20">
            <v>1128332.8620000002</v>
          </cell>
          <cell r="L20">
            <v>-1323736.18</v>
          </cell>
          <cell r="M20">
            <v>1169382.4099999999</v>
          </cell>
          <cell r="N20">
            <v>-1461594.83</v>
          </cell>
          <cell r="O20">
            <v>1409619.1174999999</v>
          </cell>
          <cell r="P20">
            <v>-1594249.92</v>
          </cell>
          <cell r="Q20">
            <v>1474509.0285714285</v>
          </cell>
          <cell r="R20">
            <v>0</v>
          </cell>
          <cell r="S20">
            <v>1032156.32</v>
          </cell>
          <cell r="T20">
            <v>0</v>
          </cell>
          <cell r="U20">
            <v>793966.4</v>
          </cell>
        </row>
        <row r="21">
          <cell r="F21">
            <v>-468653.52</v>
          </cell>
          <cell r="G21">
            <v>453163.5675</v>
          </cell>
          <cell r="H21">
            <v>-457345.02</v>
          </cell>
          <cell r="I21">
            <v>462186.32285714289</v>
          </cell>
          <cell r="J21">
            <v>-471787.04</v>
          </cell>
          <cell r="K21">
            <v>464149.88099999994</v>
          </cell>
          <cell r="L21">
            <v>-489666.39</v>
          </cell>
          <cell r="M21">
            <v>469730.57307692303</v>
          </cell>
          <cell r="N21">
            <v>-525536.43999999994</v>
          </cell>
          <cell r="O21">
            <v>516689.40499999997</v>
          </cell>
          <cell r="P21">
            <v>-562825</v>
          </cell>
          <cell r="Q21">
            <v>534427.04285714286</v>
          </cell>
          <cell r="R21">
            <v>0</v>
          </cell>
          <cell r="S21">
            <v>374098.93</v>
          </cell>
          <cell r="T21">
            <v>0</v>
          </cell>
          <cell r="U21">
            <v>287768.40769230766</v>
          </cell>
        </row>
        <row r="22">
          <cell r="F22">
            <v>-247.32</v>
          </cell>
          <cell r="G22">
            <v>193.24</v>
          </cell>
          <cell r="H22">
            <v>-246.04</v>
          </cell>
          <cell r="I22">
            <v>214.39285714285714</v>
          </cell>
          <cell r="J22">
            <v>-244.14</v>
          </cell>
          <cell r="K22">
            <v>223.417</v>
          </cell>
          <cell r="L22">
            <v>0</v>
          </cell>
          <cell r="M22">
            <v>209.79538461538462</v>
          </cell>
          <cell r="N22">
            <v>0</v>
          </cell>
          <cell r="O22">
            <v>0</v>
          </cell>
          <cell r="P22">
            <v>0</v>
          </cell>
          <cell r="Q22">
            <v>0</v>
          </cell>
          <cell r="R22">
            <v>0</v>
          </cell>
          <cell r="S22">
            <v>0</v>
          </cell>
          <cell r="T22">
            <v>0</v>
          </cell>
          <cell r="U22">
            <v>0</v>
          </cell>
        </row>
        <row r="23">
          <cell r="F23">
            <v>-372.93</v>
          </cell>
          <cell r="G23">
            <v>244.10749999999999</v>
          </cell>
          <cell r="H23">
            <v>-667.06</v>
          </cell>
          <cell r="I23">
            <v>373.63857142857148</v>
          </cell>
          <cell r="J23">
            <v>-1220.1600000000001</v>
          </cell>
          <cell r="K23">
            <v>574.221</v>
          </cell>
          <cell r="L23">
            <v>-2151.98</v>
          </cell>
          <cell r="M23">
            <v>863.81769230769225</v>
          </cell>
          <cell r="N23">
            <v>-3883.89</v>
          </cell>
          <cell r="O23">
            <v>2778.0549999999998</v>
          </cell>
          <cell r="P23">
            <v>-40819.57</v>
          </cell>
          <cell r="Q23">
            <v>14156.764285714287</v>
          </cell>
          <cell r="R23">
            <v>0</v>
          </cell>
          <cell r="S23">
            <v>9909.7350000000006</v>
          </cell>
          <cell r="T23">
            <v>0</v>
          </cell>
          <cell r="U23">
            <v>7622.873076923077</v>
          </cell>
        </row>
        <row r="24">
          <cell r="F24">
            <v>-586336.21</v>
          </cell>
          <cell r="G24">
            <v>524613.55499999993</v>
          </cell>
          <cell r="H24">
            <v>-648332.72</v>
          </cell>
          <cell r="I24">
            <v>566427.24571428564</v>
          </cell>
          <cell r="J24">
            <v>-691977.94</v>
          </cell>
          <cell r="K24">
            <v>598250.82199999993</v>
          </cell>
          <cell r="L24">
            <v>-737902.83</v>
          </cell>
          <cell r="M24">
            <v>627615.9538461538</v>
          </cell>
          <cell r="N24">
            <v>-788322.95</v>
          </cell>
          <cell r="O24">
            <v>762604.73249999993</v>
          </cell>
          <cell r="P24">
            <v>-849781.48</v>
          </cell>
          <cell r="Q24">
            <v>793023.84428571432</v>
          </cell>
          <cell r="R24">
            <v>0</v>
          </cell>
          <cell r="S24">
            <v>555116.69099999999</v>
          </cell>
          <cell r="T24">
            <v>0</v>
          </cell>
          <cell r="U24">
            <v>427012.83923076926</v>
          </cell>
        </row>
        <row r="25">
          <cell r="F25">
            <v>-52724.46</v>
          </cell>
          <cell r="G25">
            <v>50292.94</v>
          </cell>
          <cell r="H25">
            <v>-57020.22</v>
          </cell>
          <cell r="I25">
            <v>52166.867142857132</v>
          </cell>
          <cell r="J25">
            <v>-83843.100000000006</v>
          </cell>
          <cell r="K25">
            <v>56428.883999999998</v>
          </cell>
          <cell r="L25">
            <v>-90958.74</v>
          </cell>
          <cell r="M25">
            <v>63548.619230769225</v>
          </cell>
          <cell r="N25">
            <v>-124805.95</v>
          </cell>
          <cell r="O25">
            <v>119750.66499999999</v>
          </cell>
          <cell r="P25">
            <v>-137765.07</v>
          </cell>
          <cell r="Q25">
            <v>124867.89142857143</v>
          </cell>
          <cell r="R25">
            <v>0</v>
          </cell>
          <cell r="S25">
            <v>87407.524000000005</v>
          </cell>
          <cell r="T25">
            <v>0</v>
          </cell>
          <cell r="U25">
            <v>67236.556923076918</v>
          </cell>
        </row>
        <row r="26">
          <cell r="F26">
            <v>-7523.43</v>
          </cell>
          <cell r="G26">
            <v>8387.9025000000001</v>
          </cell>
          <cell r="H26">
            <v>-9819.86</v>
          </cell>
          <cell r="I26">
            <v>8581.3328571428574</v>
          </cell>
          <cell r="J26">
            <v>-3091.28</v>
          </cell>
          <cell r="K26">
            <v>8705.6369999999988</v>
          </cell>
          <cell r="L26">
            <v>-3056.24</v>
          </cell>
          <cell r="M26">
            <v>7413.6507692307696</v>
          </cell>
          <cell r="N26">
            <v>-19045.599999999999</v>
          </cell>
          <cell r="O26">
            <v>7796.26</v>
          </cell>
          <cell r="P26">
            <v>-3058.8</v>
          </cell>
          <cell r="Q26">
            <v>8033.4857142857136</v>
          </cell>
          <cell r="R26">
            <v>0</v>
          </cell>
          <cell r="S26">
            <v>5623.44</v>
          </cell>
          <cell r="T26">
            <v>0</v>
          </cell>
          <cell r="U26">
            <v>4325.7230769230764</v>
          </cell>
        </row>
        <row r="28">
          <cell r="F28">
            <v>-1265530.1299999999</v>
          </cell>
          <cell r="G28">
            <v>1263856.4925000002</v>
          </cell>
          <cell r="H28">
            <v>-1259227.27</v>
          </cell>
          <cell r="I28">
            <v>1265714.9685714287</v>
          </cell>
          <cell r="J28">
            <v>-1233766.3999999999</v>
          </cell>
          <cell r="K28">
            <v>1260051.83</v>
          </cell>
          <cell r="L28">
            <v>-1263470.6599999999</v>
          </cell>
          <cell r="M28">
            <v>1262742.7284615384</v>
          </cell>
          <cell r="N28">
            <v>-1339238.03</v>
          </cell>
          <cell r="O28">
            <v>1306454.2075</v>
          </cell>
          <cell r="P28">
            <v>-1612622.11</v>
          </cell>
          <cell r="Q28">
            <v>1394346.1814285717</v>
          </cell>
          <cell r="R28">
            <v>0</v>
          </cell>
          <cell r="S28">
            <v>976042.32700000005</v>
          </cell>
          <cell r="T28">
            <v>0</v>
          </cell>
          <cell r="U28">
            <v>750801.79</v>
          </cell>
        </row>
        <row r="29">
          <cell r="F29">
            <v>-1265530.1299999999</v>
          </cell>
          <cell r="G29">
            <v>1263856.4925000002</v>
          </cell>
          <cell r="H29">
            <v>-1259227.27</v>
          </cell>
          <cell r="I29">
            <v>1265714.9685714287</v>
          </cell>
          <cell r="J29">
            <v>-1233766.3999999999</v>
          </cell>
          <cell r="K29">
            <v>1260051.83</v>
          </cell>
          <cell r="L29">
            <v>-1263470.6599999999</v>
          </cell>
          <cell r="M29">
            <v>1262742.7284615384</v>
          </cell>
          <cell r="N29">
            <v>-1339238.03</v>
          </cell>
          <cell r="O29">
            <v>1306454.2075</v>
          </cell>
          <cell r="P29">
            <v>-1612622.11</v>
          </cell>
          <cell r="Q29">
            <v>1394346.1814285717</v>
          </cell>
          <cell r="R29">
            <v>0</v>
          </cell>
          <cell r="S29">
            <v>976042.32700000005</v>
          </cell>
          <cell r="T29">
            <v>0</v>
          </cell>
          <cell r="U29">
            <v>750801.79</v>
          </cell>
        </row>
        <row r="31">
          <cell r="F31">
            <v>-2389530.48</v>
          </cell>
          <cell r="G31">
            <v>2284170.9424999999</v>
          </cell>
          <cell r="H31">
            <v>-2505865.5499999998</v>
          </cell>
          <cell r="I31">
            <v>2349683.8657142855</v>
          </cell>
          <cell r="J31">
            <v>-2528668.83</v>
          </cell>
          <cell r="K31">
            <v>2395288.4669999992</v>
          </cell>
          <cell r="L31">
            <v>-2607174.6</v>
          </cell>
          <cell r="M31">
            <v>2440168.3223076919</v>
          </cell>
          <cell r="N31">
            <v>-2699386.37</v>
          </cell>
          <cell r="O31">
            <v>2647431.3049999997</v>
          </cell>
          <cell r="P31">
            <v>-2779707.57</v>
          </cell>
          <cell r="Q31">
            <v>2686626.174285714</v>
          </cell>
          <cell r="R31">
            <v>0</v>
          </cell>
          <cell r="S31">
            <v>1880638.3219999999</v>
          </cell>
          <cell r="T31">
            <v>0</v>
          </cell>
          <cell r="U31">
            <v>1446644.8630769229</v>
          </cell>
        </row>
        <row r="32">
          <cell r="F32">
            <v>-2389530.48</v>
          </cell>
          <cell r="G32">
            <v>2284170.9424999999</v>
          </cell>
          <cell r="H32">
            <v>-2505865.5499999998</v>
          </cell>
          <cell r="I32">
            <v>2349683.8657142855</v>
          </cell>
          <cell r="J32">
            <v>-2528668.83</v>
          </cell>
          <cell r="K32">
            <v>2395288.4669999992</v>
          </cell>
          <cell r="L32">
            <v>-2607174.6</v>
          </cell>
          <cell r="M32">
            <v>2440168.3223076919</v>
          </cell>
          <cell r="N32">
            <v>-2699386.37</v>
          </cell>
          <cell r="O32">
            <v>2647431.3049999997</v>
          </cell>
          <cell r="P32">
            <v>-2779707.57</v>
          </cell>
          <cell r="Q32">
            <v>2686626.174285714</v>
          </cell>
          <cell r="R32">
            <v>0</v>
          </cell>
          <cell r="S32">
            <v>1880638.3219999999</v>
          </cell>
          <cell r="T32">
            <v>0</v>
          </cell>
          <cell r="U32">
            <v>1446644.8630769229</v>
          </cell>
        </row>
        <row r="34">
          <cell r="F34">
            <v>-37555.4</v>
          </cell>
          <cell r="G34">
            <v>38196.112500000003</v>
          </cell>
          <cell r="H34">
            <v>-34583.07</v>
          </cell>
          <cell r="I34">
            <v>36978.491428571426</v>
          </cell>
          <cell r="J34">
            <v>-374.42</v>
          </cell>
          <cell r="K34">
            <v>29476.868999999999</v>
          </cell>
          <cell r="L34">
            <v>-0.08</v>
          </cell>
          <cell r="M34">
            <v>22674.52076923077</v>
          </cell>
          <cell r="N34">
            <v>0</v>
          </cell>
          <cell r="O34">
            <v>0.02</v>
          </cell>
          <cell r="P34">
            <v>0</v>
          </cell>
          <cell r="Q34">
            <v>1.1428571428571429E-2</v>
          </cell>
          <cell r="R34">
            <v>0</v>
          </cell>
          <cell r="S34">
            <v>8.0000000000000002E-3</v>
          </cell>
          <cell r="T34">
            <v>0</v>
          </cell>
          <cell r="U34">
            <v>6.1538461538461538E-3</v>
          </cell>
        </row>
        <row r="35">
          <cell r="F35">
            <v>-37555.4</v>
          </cell>
          <cell r="G35">
            <v>38196.112500000003</v>
          </cell>
          <cell r="H35">
            <v>-34583.07</v>
          </cell>
          <cell r="I35">
            <v>36978.491428571426</v>
          </cell>
          <cell r="J35">
            <v>-374.42</v>
          </cell>
          <cell r="K35">
            <v>29476.868999999999</v>
          </cell>
          <cell r="L35">
            <v>-0.08</v>
          </cell>
          <cell r="M35">
            <v>22674.52076923077</v>
          </cell>
          <cell r="N35">
            <v>0</v>
          </cell>
          <cell r="O35">
            <v>0.02</v>
          </cell>
          <cell r="P35">
            <v>0</v>
          </cell>
          <cell r="Q35">
            <v>1.1428571428571429E-2</v>
          </cell>
          <cell r="R35">
            <v>0</v>
          </cell>
          <cell r="S35">
            <v>8.0000000000000002E-3</v>
          </cell>
          <cell r="T35">
            <v>0</v>
          </cell>
          <cell r="U35">
            <v>6.1538461538461538E-3</v>
          </cell>
        </row>
        <row r="37">
          <cell r="F37">
            <v>-3479541.41</v>
          </cell>
          <cell r="G37">
            <v>3565749.6774999998</v>
          </cell>
          <cell r="H37">
            <v>-3759157.26</v>
          </cell>
          <cell r="I37">
            <v>3587334.43</v>
          </cell>
          <cell r="J37">
            <v>-3794188.37</v>
          </cell>
          <cell r="K37">
            <v>3660775.074</v>
          </cell>
          <cell r="L37">
            <v>-3655443.66</v>
          </cell>
          <cell r="M37">
            <v>3683530.0384615385</v>
          </cell>
          <cell r="N37">
            <v>-3719536.51</v>
          </cell>
          <cell r="O37">
            <v>3706727.8074999996</v>
          </cell>
          <cell r="P37">
            <v>-4027264.51</v>
          </cell>
          <cell r="Q37">
            <v>3826193.92</v>
          </cell>
          <cell r="R37">
            <v>0</v>
          </cell>
          <cell r="S37">
            <v>2678335.7439999999</v>
          </cell>
          <cell r="T37">
            <v>0</v>
          </cell>
          <cell r="U37">
            <v>2060258.2646153846</v>
          </cell>
        </row>
        <row r="38">
          <cell r="F38">
            <v>-3479541.41</v>
          </cell>
          <cell r="G38">
            <v>3565749.6774999998</v>
          </cell>
          <cell r="H38">
            <v>-3759157.26</v>
          </cell>
          <cell r="I38">
            <v>3587334.43</v>
          </cell>
          <cell r="J38">
            <v>-3794188.37</v>
          </cell>
          <cell r="K38">
            <v>3660775.074</v>
          </cell>
          <cell r="L38">
            <v>-3655443.66</v>
          </cell>
          <cell r="M38">
            <v>3683530.0384615385</v>
          </cell>
          <cell r="N38">
            <v>-3719536.51</v>
          </cell>
          <cell r="O38">
            <v>3706727.8074999996</v>
          </cell>
          <cell r="P38">
            <v>-4027264.51</v>
          </cell>
          <cell r="Q38">
            <v>3826193.92</v>
          </cell>
          <cell r="R38">
            <v>0</v>
          </cell>
          <cell r="S38">
            <v>2678335.7439999999</v>
          </cell>
          <cell r="T38">
            <v>0</v>
          </cell>
          <cell r="U38">
            <v>2060258.2646153846</v>
          </cell>
        </row>
        <row r="39">
          <cell r="F39">
            <v>-1018820.5</v>
          </cell>
          <cell r="G39">
            <v>975779.41</v>
          </cell>
          <cell r="H39">
            <v>-849346.71</v>
          </cell>
          <cell r="I39">
            <v>918368.80142857134</v>
          </cell>
          <cell r="J39">
            <v>-884632.54</v>
          </cell>
          <cell r="K39">
            <v>905004.54200000002</v>
          </cell>
          <cell r="L39">
            <v>-907878.96</v>
          </cell>
          <cell r="M39">
            <v>909010.27461538464</v>
          </cell>
          <cell r="N39">
            <v>-1126944.25</v>
          </cell>
          <cell r="O39">
            <v>1085819.48</v>
          </cell>
          <cell r="P39">
            <v>-881672.85</v>
          </cell>
          <cell r="Q39">
            <v>1000627.1</v>
          </cell>
          <cell r="R39">
            <v>0</v>
          </cell>
          <cell r="S39">
            <v>700438.97</v>
          </cell>
          <cell r="T39">
            <v>0</v>
          </cell>
          <cell r="U39">
            <v>538799.20769230765</v>
          </cell>
        </row>
        <row r="40">
          <cell r="F40">
            <v>-29306.05</v>
          </cell>
          <cell r="G40">
            <v>31602.845000000001</v>
          </cell>
          <cell r="H40">
            <v>-42588.52</v>
          </cell>
          <cell r="I40">
            <v>35476.301428571423</v>
          </cell>
          <cell r="J40">
            <v>-33346.67</v>
          </cell>
          <cell r="K40">
            <v>35936.841</v>
          </cell>
          <cell r="L40">
            <v>-30302.54</v>
          </cell>
          <cell r="M40">
            <v>35042.518461538457</v>
          </cell>
          <cell r="N40">
            <v>-16888.57</v>
          </cell>
          <cell r="O40">
            <v>20112.097499999996</v>
          </cell>
          <cell r="P40">
            <v>-30280.11</v>
          </cell>
          <cell r="Q40">
            <v>20890.068571428568</v>
          </cell>
          <cell r="R40">
            <v>0</v>
          </cell>
          <cell r="S40">
            <v>14623.047999999999</v>
          </cell>
          <cell r="T40">
            <v>0</v>
          </cell>
          <cell r="U40">
            <v>11248.49846153846</v>
          </cell>
        </row>
        <row r="41">
          <cell r="F41">
            <v>-637809.25</v>
          </cell>
          <cell r="G41">
            <v>639579.77</v>
          </cell>
          <cell r="H41">
            <v>-631401.84</v>
          </cell>
          <cell r="I41">
            <v>638068.17000000004</v>
          </cell>
          <cell r="J41">
            <v>-486702.39</v>
          </cell>
          <cell r="K41">
            <v>627088.6179999999</v>
          </cell>
          <cell r="L41">
            <v>-579141.18999999994</v>
          </cell>
          <cell r="M41">
            <v>634906.05000000005</v>
          </cell>
          <cell r="N41">
            <v>-405592.96</v>
          </cell>
          <cell r="O41">
            <v>450760.14500000002</v>
          </cell>
          <cell r="P41">
            <v>-400167.16</v>
          </cell>
          <cell r="Q41">
            <v>430970.15571428573</v>
          </cell>
          <cell r="R41">
            <v>0</v>
          </cell>
          <cell r="S41">
            <v>301679.10900000005</v>
          </cell>
          <cell r="T41">
            <v>0</v>
          </cell>
          <cell r="U41">
            <v>232060.85307692311</v>
          </cell>
        </row>
        <row r="42">
          <cell r="F42">
            <v>-31.98</v>
          </cell>
          <cell r="G42">
            <v>43.914999999999999</v>
          </cell>
          <cell r="H42">
            <v>-30.97</v>
          </cell>
          <cell r="I42">
            <v>38.227142857142859</v>
          </cell>
          <cell r="J42">
            <v>-30</v>
          </cell>
          <cell r="K42">
            <v>35.858000000000004</v>
          </cell>
          <cell r="L42">
            <v>-2.68</v>
          </cell>
          <cell r="M42">
            <v>30.310769230769235</v>
          </cell>
          <cell r="N42">
            <v>0</v>
          </cell>
          <cell r="O42">
            <v>0.67</v>
          </cell>
          <cell r="P42">
            <v>0</v>
          </cell>
          <cell r="Q42">
            <v>0.3828571428571429</v>
          </cell>
          <cell r="R42">
            <v>0</v>
          </cell>
          <cell r="S42">
            <v>0.26800000000000002</v>
          </cell>
          <cell r="T42">
            <v>0</v>
          </cell>
          <cell r="U42">
            <v>0.20615384615384616</v>
          </cell>
        </row>
        <row r="43">
          <cell r="F43">
            <v>-319486.08000000002</v>
          </cell>
          <cell r="G43">
            <v>301885.57750000001</v>
          </cell>
          <cell r="H43">
            <v>-303536.40999999997</v>
          </cell>
          <cell r="I43">
            <v>299614.8842857143</v>
          </cell>
          <cell r="J43">
            <v>-301866.28000000003</v>
          </cell>
          <cell r="K43">
            <v>301882.57199999999</v>
          </cell>
          <cell r="L43">
            <v>-240959.41</v>
          </cell>
          <cell r="M43">
            <v>290897.26923076925</v>
          </cell>
          <cell r="N43">
            <v>-315239.88</v>
          </cell>
          <cell r="O43">
            <v>309123.61</v>
          </cell>
          <cell r="P43">
            <v>-283954.57</v>
          </cell>
          <cell r="Q43">
            <v>307513.10714285716</v>
          </cell>
          <cell r="R43">
            <v>0</v>
          </cell>
          <cell r="S43">
            <v>215259.17499999999</v>
          </cell>
          <cell r="T43">
            <v>0</v>
          </cell>
          <cell r="U43">
            <v>165583.98076923078</v>
          </cell>
        </row>
        <row r="44">
          <cell r="F44">
            <v>-1209223.8999999999</v>
          </cell>
          <cell r="G44">
            <v>1429771.8449999997</v>
          </cell>
          <cell r="H44">
            <v>-1193360.3400000001</v>
          </cell>
          <cell r="I44">
            <v>1339294.7942857142</v>
          </cell>
          <cell r="J44">
            <v>-1121442.02</v>
          </cell>
          <cell r="K44">
            <v>1286627.3779999998</v>
          </cell>
          <cell r="L44">
            <v>-951918.98</v>
          </cell>
          <cell r="M44">
            <v>1223931.5538461537</v>
          </cell>
          <cell r="N44">
            <v>-1339217.8700000001</v>
          </cell>
          <cell r="O44">
            <v>1212038.105</v>
          </cell>
          <cell r="P44">
            <v>-1440115.74</v>
          </cell>
          <cell r="Q44">
            <v>1281154.6685714286</v>
          </cell>
          <cell r="R44">
            <v>0</v>
          </cell>
          <cell r="S44">
            <v>896808.26799999992</v>
          </cell>
          <cell r="T44">
            <v>0</v>
          </cell>
          <cell r="U44">
            <v>689852.51384615386</v>
          </cell>
        </row>
        <row r="45">
          <cell r="F45">
            <v>-128124.3</v>
          </cell>
          <cell r="G45">
            <v>126355.69749999999</v>
          </cell>
          <cell r="H45">
            <v>-117475.8</v>
          </cell>
          <cell r="I45">
            <v>122011.06857142858</v>
          </cell>
          <cell r="J45">
            <v>-112281.01</v>
          </cell>
          <cell r="K45">
            <v>120335.11200000001</v>
          </cell>
          <cell r="L45">
            <v>-106939.82</v>
          </cell>
          <cell r="M45">
            <v>117935.75153846154</v>
          </cell>
          <cell r="N45">
            <v>-114265.33</v>
          </cell>
          <cell r="O45">
            <v>113695.69750000001</v>
          </cell>
          <cell r="P45">
            <v>-96426.9</v>
          </cell>
          <cell r="Q45">
            <v>106469.70714285715</v>
          </cell>
          <cell r="R45">
            <v>0</v>
          </cell>
          <cell r="S45">
            <v>74528.795000000013</v>
          </cell>
          <cell r="T45">
            <v>0</v>
          </cell>
          <cell r="U45">
            <v>57329.842307692314</v>
          </cell>
        </row>
        <row r="46">
          <cell r="F46">
            <v>-268559.78999999998</v>
          </cell>
          <cell r="G46">
            <v>303929.63750000001</v>
          </cell>
          <cell r="H46">
            <v>-271621.15000000002</v>
          </cell>
          <cell r="I46">
            <v>288448.83714285714</v>
          </cell>
          <cell r="J46">
            <v>-258793.86</v>
          </cell>
          <cell r="K46">
            <v>281606.21799999999</v>
          </cell>
          <cell r="L46">
            <v>-366525.97</v>
          </cell>
          <cell r="M46">
            <v>283934.84999999998</v>
          </cell>
          <cell r="N46">
            <v>-269704.78999999998</v>
          </cell>
          <cell r="O46">
            <v>295772.70500000002</v>
          </cell>
          <cell r="P46">
            <v>-262474.53000000003</v>
          </cell>
          <cell r="Q46">
            <v>283342.74142857146</v>
          </cell>
          <cell r="R46">
            <v>0</v>
          </cell>
          <cell r="S46">
            <v>198339.91900000002</v>
          </cell>
          <cell r="T46">
            <v>0</v>
          </cell>
          <cell r="U46">
            <v>152569.16846153847</v>
          </cell>
        </row>
        <row r="47">
          <cell r="F47">
            <v>-1697134.49</v>
          </cell>
          <cell r="G47">
            <v>1456377.6025</v>
          </cell>
          <cell r="H47">
            <v>-1565482.31</v>
          </cell>
          <cell r="I47">
            <v>1555370.152857143</v>
          </cell>
          <cell r="J47">
            <v>-1456419.83</v>
          </cell>
          <cell r="K47">
            <v>1527607.0919999999</v>
          </cell>
          <cell r="L47">
            <v>-1302139.47</v>
          </cell>
          <cell r="M47">
            <v>1504444.9523076923</v>
          </cell>
          <cell r="N47">
            <v>-1988880.29</v>
          </cell>
          <cell r="O47">
            <v>1801444.1875</v>
          </cell>
          <cell r="P47">
            <v>-1609844.5</v>
          </cell>
          <cell r="Q47">
            <v>1747639.4685714287</v>
          </cell>
          <cell r="R47">
            <v>0</v>
          </cell>
          <cell r="S47">
            <v>1223347.628</v>
          </cell>
          <cell r="T47">
            <v>0</v>
          </cell>
          <cell r="U47">
            <v>941036.63692307705</v>
          </cell>
        </row>
        <row r="48">
          <cell r="F48">
            <v>1916321.35</v>
          </cell>
          <cell r="G48">
            <v>-1791337.38</v>
          </cell>
          <cell r="H48">
            <v>1282881.8799999999</v>
          </cell>
          <cell r="I48">
            <v>-1690422.414285714</v>
          </cell>
          <cell r="J48">
            <v>927518.26</v>
          </cell>
          <cell r="K48">
            <v>-1502539.5809999998</v>
          </cell>
          <cell r="L48">
            <v>892025.84</v>
          </cell>
          <cell r="M48">
            <v>-1390792.29</v>
          </cell>
          <cell r="N48">
            <v>1918107.73</v>
          </cell>
          <cell r="O48">
            <v>-1642672.3675000002</v>
          </cell>
          <cell r="P48">
            <v>1021906.29</v>
          </cell>
          <cell r="Q48">
            <v>-1411038.75</v>
          </cell>
          <cell r="R48">
            <v>0</v>
          </cell>
          <cell r="S48">
            <v>-987727.125</v>
          </cell>
          <cell r="T48">
            <v>0</v>
          </cell>
          <cell r="U48">
            <v>-759790.09615384613</v>
          </cell>
        </row>
        <row r="49">
          <cell r="F49">
            <v>-81252.509999999995</v>
          </cell>
          <cell r="G49">
            <v>85101.342499999999</v>
          </cell>
          <cell r="H49">
            <v>-60797.91</v>
          </cell>
          <cell r="I49">
            <v>74617.442857142858</v>
          </cell>
          <cell r="J49">
            <v>-59977.31</v>
          </cell>
          <cell r="K49">
            <v>70722.33600000001</v>
          </cell>
          <cell r="L49">
            <v>-55570.400000000001</v>
          </cell>
          <cell r="M49">
            <v>67785.693846153852</v>
          </cell>
          <cell r="N49">
            <v>-57355.68</v>
          </cell>
          <cell r="O49">
            <v>56509.6175</v>
          </cell>
          <cell r="P49">
            <v>-40626.39</v>
          </cell>
          <cell r="Q49">
            <v>54705.802857142866</v>
          </cell>
          <cell r="R49">
            <v>0</v>
          </cell>
          <cell r="S49">
            <v>38294.062000000005</v>
          </cell>
          <cell r="T49">
            <v>0</v>
          </cell>
          <cell r="U49">
            <v>29456.970769230775</v>
          </cell>
        </row>
        <row r="50">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F51">
            <v>-6113.91</v>
          </cell>
          <cell r="G51">
            <v>6659.415</v>
          </cell>
          <cell r="H51">
            <v>-6397.18</v>
          </cell>
          <cell r="I51">
            <v>6448.1642857142861</v>
          </cell>
          <cell r="J51">
            <v>-6214.72</v>
          </cell>
          <cell r="K51">
            <v>6468.0879999999997</v>
          </cell>
          <cell r="L51">
            <v>-6090.08</v>
          </cell>
          <cell r="M51">
            <v>6403.1038461538456</v>
          </cell>
          <cell r="N51">
            <v>-3554.62</v>
          </cell>
          <cell r="O51">
            <v>4123.8599999999997</v>
          </cell>
          <cell r="P51">
            <v>-3608.05</v>
          </cell>
          <cell r="Q51">
            <v>3919.4671428571423</v>
          </cell>
          <cell r="R51">
            <v>0</v>
          </cell>
          <cell r="S51">
            <v>2743.6269999999995</v>
          </cell>
          <cell r="T51">
            <v>0</v>
          </cell>
          <cell r="U51">
            <v>2110.4823076923076</v>
          </cell>
        </row>
        <row r="53">
          <cell r="F53">
            <v>-1724643.17</v>
          </cell>
          <cell r="G53">
            <v>1752794.9575</v>
          </cell>
          <cell r="H53">
            <v>-1758478.36</v>
          </cell>
          <cell r="I53">
            <v>1734507.3428571429</v>
          </cell>
          <cell r="J53">
            <v>-1628206.89</v>
          </cell>
          <cell r="K53">
            <v>1724787.8979999998</v>
          </cell>
          <cell r="L53">
            <v>-1565674.02</v>
          </cell>
          <cell r="M53">
            <v>1693481.4615384613</v>
          </cell>
          <cell r="N53">
            <v>-1596861.03</v>
          </cell>
          <cell r="O53">
            <v>1575606.06621073</v>
          </cell>
          <cell r="P53">
            <v>-1558939.56</v>
          </cell>
          <cell r="Q53">
            <v>1561323.5085714285</v>
          </cell>
          <cell r="R53">
            <v>0</v>
          </cell>
          <cell r="S53">
            <v>917986.01292141015</v>
          </cell>
          <cell r="T53">
            <v>0</v>
          </cell>
          <cell r="U53">
            <v>703749.336486705</v>
          </cell>
        </row>
        <row r="54">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7">
          <cell r="F57">
            <v>-198815.65</v>
          </cell>
          <cell r="G57">
            <v>198224.83249999999</v>
          </cell>
          <cell r="H57">
            <v>-199348.48000000001</v>
          </cell>
          <cell r="I57">
            <v>204554.22142857139</v>
          </cell>
          <cell r="J57">
            <v>-187948.19</v>
          </cell>
          <cell r="K57">
            <v>203119.08599999998</v>
          </cell>
          <cell r="L57">
            <v>-171090.91</v>
          </cell>
          <cell r="M57">
            <v>192866.78846153844</v>
          </cell>
          <cell r="N57">
            <v>-201366.29</v>
          </cell>
          <cell r="O57">
            <v>191204.94</v>
          </cell>
          <cell r="P57">
            <v>-163724.73000000001</v>
          </cell>
          <cell r="Q57">
            <v>187341.76571428566</v>
          </cell>
          <cell r="R57">
            <v>0</v>
          </cell>
          <cell r="S57">
            <v>131139.23599999998</v>
          </cell>
          <cell r="T57">
            <v>0</v>
          </cell>
          <cell r="U57">
            <v>100876.33538461536</v>
          </cell>
        </row>
        <row r="58">
          <cell r="F58">
            <v>-48871.3</v>
          </cell>
          <cell r="G58">
            <v>60025.22</v>
          </cell>
          <cell r="H58">
            <v>-53499.12</v>
          </cell>
          <cell r="I58">
            <v>57503.767142857134</v>
          </cell>
          <cell r="J58">
            <v>-51894.54</v>
          </cell>
          <cell r="K58">
            <v>58330.210999999981</v>
          </cell>
          <cell r="L58">
            <v>-49078.27</v>
          </cell>
          <cell r="M58">
            <v>55890.712307692302</v>
          </cell>
          <cell r="N58">
            <v>-54024.92</v>
          </cell>
          <cell r="O58">
            <v>53043.487499999959</v>
          </cell>
          <cell r="P58">
            <v>-32831.53</v>
          </cell>
          <cell r="Q58">
            <v>45682.715714285674</v>
          </cell>
          <cell r="R58">
            <v>0</v>
          </cell>
          <cell r="S58">
            <v>31977.900999999969</v>
          </cell>
          <cell r="T58">
            <v>0</v>
          </cell>
          <cell r="U58">
            <v>24598.385384615365</v>
          </cell>
        </row>
        <row r="59">
          <cell r="F59">
            <v>-66657.14</v>
          </cell>
          <cell r="G59">
            <v>60045.17</v>
          </cell>
          <cell r="H59">
            <v>-53950.31</v>
          </cell>
          <cell r="I59">
            <v>60157.058571428563</v>
          </cell>
          <cell r="J59">
            <v>-45012.27</v>
          </cell>
          <cell r="K59">
            <v>57338.157999999996</v>
          </cell>
          <cell r="L59">
            <v>-35876.660000000003</v>
          </cell>
          <cell r="M59">
            <v>51632.87</v>
          </cell>
          <cell r="N59">
            <v>-35721.03</v>
          </cell>
          <cell r="O59">
            <v>38115.017500000002</v>
          </cell>
          <cell r="P59">
            <v>-25874.240000000002</v>
          </cell>
          <cell r="Q59">
            <v>34804.857142857138</v>
          </cell>
          <cell r="R59">
            <v>0</v>
          </cell>
          <cell r="S59">
            <v>24363.4</v>
          </cell>
          <cell r="T59">
            <v>0</v>
          </cell>
          <cell r="U59">
            <v>18741.076923076926</v>
          </cell>
        </row>
        <row r="60">
          <cell r="F60">
            <v>-36499.120000000003</v>
          </cell>
          <cell r="G60">
            <v>35523.167500000003</v>
          </cell>
          <cell r="H60">
            <v>-42673.82</v>
          </cell>
          <cell r="I60">
            <v>37705.991428571426</v>
          </cell>
          <cell r="J60">
            <v>-36818.730000000003</v>
          </cell>
          <cell r="K60">
            <v>37424.92</v>
          </cell>
          <cell r="L60">
            <v>-27050.59</v>
          </cell>
          <cell r="M60">
            <v>34899.163846153853</v>
          </cell>
          <cell r="N60">
            <v>-28589.86</v>
          </cell>
          <cell r="O60">
            <v>30140.804999999997</v>
          </cell>
          <cell r="P60">
            <v>-25351.03</v>
          </cell>
          <cell r="Q60">
            <v>29301.688571428567</v>
          </cell>
          <cell r="R60">
            <v>0</v>
          </cell>
          <cell r="S60">
            <v>20511.181999999997</v>
          </cell>
          <cell r="T60">
            <v>0</v>
          </cell>
          <cell r="U60">
            <v>15777.832307692306</v>
          </cell>
        </row>
        <row r="61">
          <cell r="F61">
            <v>-46788.09</v>
          </cell>
          <cell r="G61">
            <v>42631.275000000001</v>
          </cell>
          <cell r="H61">
            <v>-49225.23</v>
          </cell>
          <cell r="I61">
            <v>49187.404285714278</v>
          </cell>
          <cell r="J61">
            <v>-54222.65</v>
          </cell>
          <cell r="K61">
            <v>50025.796999999999</v>
          </cell>
          <cell r="L61">
            <v>-59085.39</v>
          </cell>
          <cell r="M61">
            <v>50444.042307692303</v>
          </cell>
          <cell r="N61">
            <v>-83030.48</v>
          </cell>
          <cell r="O61">
            <v>69905.63</v>
          </cell>
          <cell r="P61">
            <v>-79667.929999999993</v>
          </cell>
          <cell r="Q61">
            <v>77552.504285714283</v>
          </cell>
          <cell r="R61">
            <v>0</v>
          </cell>
          <cell r="S61">
            <v>54286.753000000004</v>
          </cell>
          <cell r="T61">
            <v>0</v>
          </cell>
          <cell r="U61">
            <v>41759.040769230771</v>
          </cell>
        </row>
        <row r="63">
          <cell r="F63">
            <v>-534604.80000000005</v>
          </cell>
          <cell r="G63">
            <v>558947</v>
          </cell>
          <cell r="H63">
            <v>-554260</v>
          </cell>
          <cell r="I63">
            <v>552202</v>
          </cell>
          <cell r="J63">
            <v>-520269.52</v>
          </cell>
          <cell r="K63">
            <v>550183</v>
          </cell>
          <cell r="L63">
            <v>-520738.24</v>
          </cell>
          <cell r="M63">
            <v>546138</v>
          </cell>
          <cell r="N63">
            <v>-509157.92</v>
          </cell>
          <cell r="O63">
            <v>511007.30871073017</v>
          </cell>
          <cell r="P63">
            <v>-509878</v>
          </cell>
          <cell r="Q63">
            <v>509878</v>
          </cell>
          <cell r="R63">
            <v>0</v>
          </cell>
          <cell r="S63">
            <v>181974.15692141015</v>
          </cell>
          <cell r="T63">
            <v>0</v>
          </cell>
          <cell r="U63">
            <v>137586.37033285899</v>
          </cell>
        </row>
        <row r="64">
          <cell r="F64">
            <v>-534604.80000000005</v>
          </cell>
          <cell r="G64">
            <v>558947</v>
          </cell>
          <cell r="H64">
            <v>-554260</v>
          </cell>
          <cell r="I64">
            <v>552202</v>
          </cell>
          <cell r="J64">
            <v>-520269.52</v>
          </cell>
          <cell r="K64">
            <v>550183</v>
          </cell>
          <cell r="L64">
            <v>-520738.24</v>
          </cell>
          <cell r="M64">
            <v>546138</v>
          </cell>
          <cell r="N64">
            <v>-509157.92</v>
          </cell>
          <cell r="O64">
            <v>511007.30871073017</v>
          </cell>
          <cell r="P64">
            <v>-509878</v>
          </cell>
          <cell r="Q64">
            <v>509878</v>
          </cell>
          <cell r="R64">
            <v>0</v>
          </cell>
          <cell r="S64">
            <v>181974.15692141015</v>
          </cell>
          <cell r="T64">
            <v>0</v>
          </cell>
          <cell r="U64">
            <v>137586.37033285899</v>
          </cell>
        </row>
        <row r="66">
          <cell r="F66">
            <v>-648425.59</v>
          </cell>
          <cell r="G66">
            <v>659417.1875</v>
          </cell>
          <cell r="H66">
            <v>-665547.79</v>
          </cell>
          <cell r="I66">
            <v>644900.25142857141</v>
          </cell>
          <cell r="J66">
            <v>-584524.1</v>
          </cell>
          <cell r="K66">
            <v>634947.696</v>
          </cell>
          <cell r="L66">
            <v>-595100.6</v>
          </cell>
          <cell r="M66">
            <v>625343.92692307686</v>
          </cell>
          <cell r="N66">
            <v>-577435</v>
          </cell>
          <cell r="O66">
            <v>583812.88</v>
          </cell>
          <cell r="P66">
            <v>-574374.96</v>
          </cell>
          <cell r="Q66">
            <v>567574.93142857135</v>
          </cell>
          <cell r="R66">
            <v>0</v>
          </cell>
          <cell r="S66">
            <v>397302.45199999999</v>
          </cell>
          <cell r="T66">
            <v>0</v>
          </cell>
          <cell r="U66">
            <v>305617.27076923073</v>
          </cell>
        </row>
        <row r="67">
          <cell r="F67">
            <v>-648425.59</v>
          </cell>
          <cell r="G67">
            <v>659417.1875</v>
          </cell>
          <cell r="H67">
            <v>-665547.79</v>
          </cell>
          <cell r="I67">
            <v>644900.25142857141</v>
          </cell>
          <cell r="J67">
            <v>-584524.1</v>
          </cell>
          <cell r="K67">
            <v>634947.696</v>
          </cell>
          <cell r="L67">
            <v>-595100.6</v>
          </cell>
          <cell r="M67">
            <v>625343.92692307686</v>
          </cell>
          <cell r="N67">
            <v>-577435</v>
          </cell>
          <cell r="O67">
            <v>583812.88</v>
          </cell>
          <cell r="P67">
            <v>-574374.96</v>
          </cell>
          <cell r="Q67">
            <v>567574.93142857135</v>
          </cell>
          <cell r="R67">
            <v>0</v>
          </cell>
          <cell r="S67">
            <v>397302.45199999999</v>
          </cell>
          <cell r="T67">
            <v>0</v>
          </cell>
          <cell r="U67">
            <v>305617.27076923073</v>
          </cell>
        </row>
        <row r="69">
          <cell r="F69">
            <v>-342797.13</v>
          </cell>
          <cell r="G69">
            <v>336205.93749999994</v>
          </cell>
          <cell r="H69">
            <v>-339322.09</v>
          </cell>
          <cell r="I69">
            <v>332850.87</v>
          </cell>
          <cell r="J69">
            <v>-335465.08</v>
          </cell>
          <cell r="K69">
            <v>336538.11599999998</v>
          </cell>
          <cell r="L69">
            <v>-278744.27</v>
          </cell>
          <cell r="M69">
            <v>329132.74615384615</v>
          </cell>
          <cell r="N69">
            <v>-308901.82</v>
          </cell>
          <cell r="O69">
            <v>289580.9375</v>
          </cell>
          <cell r="P69">
            <v>-310961.87</v>
          </cell>
          <cell r="Q69">
            <v>296528.81142857135</v>
          </cell>
          <cell r="R69">
            <v>0</v>
          </cell>
          <cell r="S69">
            <v>207570.16800000001</v>
          </cell>
          <cell r="T69">
            <v>0</v>
          </cell>
          <cell r="U69">
            <v>159669.35999999999</v>
          </cell>
        </row>
        <row r="70">
          <cell r="F70">
            <v>-342797.13</v>
          </cell>
          <cell r="G70">
            <v>336205.93749999994</v>
          </cell>
          <cell r="H70">
            <v>-339322.09</v>
          </cell>
          <cell r="I70">
            <v>332850.87</v>
          </cell>
          <cell r="J70">
            <v>-335465.08</v>
          </cell>
          <cell r="K70">
            <v>336538.11599999998</v>
          </cell>
          <cell r="L70">
            <v>-278744.27</v>
          </cell>
          <cell r="M70">
            <v>329132.74615384615</v>
          </cell>
          <cell r="N70">
            <v>-308901.82</v>
          </cell>
          <cell r="O70">
            <v>289580.9375</v>
          </cell>
          <cell r="P70">
            <v>-310961.87</v>
          </cell>
          <cell r="Q70">
            <v>296528.81142857135</v>
          </cell>
          <cell r="R70">
            <v>0</v>
          </cell>
          <cell r="S70">
            <v>207570.16800000001</v>
          </cell>
          <cell r="T70">
            <v>0</v>
          </cell>
          <cell r="U70">
            <v>159669.35999999999</v>
          </cell>
        </row>
        <row r="72">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5">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8">
          <cell r="F78">
            <v>-502164.63</v>
          </cell>
          <cell r="G78">
            <v>504470.3575000001</v>
          </cell>
          <cell r="H78">
            <v>-511718.3</v>
          </cell>
          <cell r="I78">
            <v>503787.59</v>
          </cell>
          <cell r="J78">
            <v>-530372.27</v>
          </cell>
          <cell r="K78">
            <v>508180.96900000004</v>
          </cell>
          <cell r="L78">
            <v>-571964.87</v>
          </cell>
          <cell r="M78">
            <v>522915.73769230768</v>
          </cell>
          <cell r="N78">
            <v>-605919.81999999995</v>
          </cell>
          <cell r="O78">
            <v>591439.47</v>
          </cell>
          <cell r="P78">
            <v>-499925.43</v>
          </cell>
          <cell r="Q78">
            <v>589128.15857142862</v>
          </cell>
          <cell r="R78">
            <v>0</v>
          </cell>
          <cell r="S78">
            <v>412389.71100000007</v>
          </cell>
          <cell r="T78">
            <v>0</v>
          </cell>
          <cell r="U78">
            <v>317222.85461538465</v>
          </cell>
        </row>
        <row r="79">
          <cell r="F79">
            <v>-350324.06</v>
          </cell>
          <cell r="G79">
            <v>348052.64250000007</v>
          </cell>
          <cell r="H79">
            <v>-365998</v>
          </cell>
          <cell r="I79">
            <v>350831.43428571429</v>
          </cell>
          <cell r="J79">
            <v>-356884.16</v>
          </cell>
          <cell r="K79">
            <v>353420.23100000003</v>
          </cell>
          <cell r="L79">
            <v>-395426.7</v>
          </cell>
          <cell r="M79">
            <v>362363.54769230774</v>
          </cell>
          <cell r="N79">
            <v>-421460.47999999998</v>
          </cell>
          <cell r="O79">
            <v>414436.24249999993</v>
          </cell>
          <cell r="P79">
            <v>-295616.07</v>
          </cell>
          <cell r="Q79">
            <v>403614.69714285719</v>
          </cell>
          <cell r="R79">
            <v>0</v>
          </cell>
          <cell r="S79">
            <v>282530.28800000006</v>
          </cell>
          <cell r="T79">
            <v>0</v>
          </cell>
          <cell r="U79">
            <v>217330.99076923082</v>
          </cell>
        </row>
        <row r="80">
          <cell r="F80">
            <v>-44013.47</v>
          </cell>
          <cell r="G80">
            <v>47560.99749999999</v>
          </cell>
          <cell r="H80">
            <v>-42244.81</v>
          </cell>
          <cell r="I80">
            <v>44900.284285714268</v>
          </cell>
          <cell r="J80">
            <v>-31579.65</v>
          </cell>
          <cell r="K80">
            <v>41836.732000000011</v>
          </cell>
          <cell r="L80">
            <v>-47125.05</v>
          </cell>
          <cell r="M80">
            <v>43165.774615384616</v>
          </cell>
          <cell r="N80">
            <v>-65869.960000000006</v>
          </cell>
          <cell r="O80">
            <v>63582.887499999983</v>
          </cell>
          <cell r="P80">
            <v>-85264.84</v>
          </cell>
          <cell r="Q80">
            <v>71370.004285714327</v>
          </cell>
          <cell r="R80">
            <v>0</v>
          </cell>
          <cell r="S80">
            <v>49959.003000000026</v>
          </cell>
          <cell r="T80">
            <v>0</v>
          </cell>
          <cell r="U80">
            <v>38430.002307692339</v>
          </cell>
        </row>
        <row r="81">
          <cell r="F81">
            <v>-25233.759999999998</v>
          </cell>
          <cell r="G81">
            <v>25208.0275</v>
          </cell>
          <cell r="H81">
            <v>-25250.02</v>
          </cell>
          <cell r="I81">
            <v>25219.511428571426</v>
          </cell>
          <cell r="J81">
            <v>-25309.91</v>
          </cell>
          <cell r="K81">
            <v>25241.257999999998</v>
          </cell>
          <cell r="L81">
            <v>-33654.86</v>
          </cell>
          <cell r="M81">
            <v>27180.094615384613</v>
          </cell>
          <cell r="N81">
            <v>-33699.18</v>
          </cell>
          <cell r="O81">
            <v>33665.375</v>
          </cell>
          <cell r="P81">
            <v>-33723.96</v>
          </cell>
          <cell r="Q81">
            <v>33688.862857142856</v>
          </cell>
          <cell r="R81">
            <v>0</v>
          </cell>
          <cell r="S81">
            <v>23582.204000000002</v>
          </cell>
          <cell r="T81">
            <v>0</v>
          </cell>
          <cell r="U81">
            <v>18140.156923076924</v>
          </cell>
        </row>
        <row r="82">
          <cell r="F82">
            <v>-281076.83</v>
          </cell>
          <cell r="G82">
            <v>275283.61750000005</v>
          </cell>
          <cell r="H82">
            <v>-298503.17</v>
          </cell>
          <cell r="I82">
            <v>280711.6385714286</v>
          </cell>
          <cell r="J82">
            <v>-299994.59999999998</v>
          </cell>
          <cell r="K82">
            <v>286342.24100000004</v>
          </cell>
          <cell r="L82">
            <v>-314646.78999999998</v>
          </cell>
          <cell r="M82">
            <v>292017.67846153851</v>
          </cell>
          <cell r="N82">
            <v>-321891.34000000003</v>
          </cell>
          <cell r="O82">
            <v>317187.98</v>
          </cell>
          <cell r="P82">
            <v>-176627.27</v>
          </cell>
          <cell r="Q82">
            <v>298555.83</v>
          </cell>
          <cell r="R82">
            <v>0</v>
          </cell>
          <cell r="S82">
            <v>208989.08100000001</v>
          </cell>
          <cell r="T82">
            <v>0</v>
          </cell>
          <cell r="U82">
            <v>160760.83153846156</v>
          </cell>
        </row>
        <row r="84">
          <cell r="F84">
            <v>-151840.57</v>
          </cell>
          <cell r="G84">
            <v>156417.715</v>
          </cell>
          <cell r="H84">
            <v>-145720.29999999999</v>
          </cell>
          <cell r="I84">
            <v>152956.15571428573</v>
          </cell>
          <cell r="J84">
            <v>-173488.11</v>
          </cell>
          <cell r="K84">
            <v>154760.73800000001</v>
          </cell>
          <cell r="L84">
            <v>-176538.17</v>
          </cell>
          <cell r="M84">
            <v>160552.19</v>
          </cell>
          <cell r="N84">
            <v>-184459.34</v>
          </cell>
          <cell r="O84">
            <v>177003.22750000001</v>
          </cell>
          <cell r="P84">
            <v>-204309.36</v>
          </cell>
          <cell r="Q84">
            <v>185513.46142857141</v>
          </cell>
          <cell r="R84">
            <v>0</v>
          </cell>
          <cell r="S84">
            <v>129859.42300000001</v>
          </cell>
          <cell r="T84">
            <v>0</v>
          </cell>
          <cell r="U84">
            <v>99891.863846153836</v>
          </cell>
        </row>
        <row r="85">
          <cell r="F85">
            <v>-52733.91</v>
          </cell>
          <cell r="G85">
            <v>53276.892500000002</v>
          </cell>
          <cell r="H85">
            <v>-57212.25</v>
          </cell>
          <cell r="I85">
            <v>53799.471428571429</v>
          </cell>
          <cell r="J85">
            <v>-56836.87</v>
          </cell>
          <cell r="K85">
            <v>54471.581000000006</v>
          </cell>
          <cell r="L85">
            <v>-67379.520000000004</v>
          </cell>
          <cell r="M85">
            <v>58185.86692307693</v>
          </cell>
          <cell r="N85">
            <v>-76056.160000000003</v>
          </cell>
          <cell r="O85">
            <v>69078.960000000006</v>
          </cell>
          <cell r="P85">
            <v>-86505.24</v>
          </cell>
          <cell r="Q85">
            <v>74631.542857142849</v>
          </cell>
          <cell r="R85">
            <v>0</v>
          </cell>
          <cell r="S85">
            <v>52242.080000000002</v>
          </cell>
          <cell r="T85">
            <v>0</v>
          </cell>
          <cell r="U85">
            <v>40186.215384615381</v>
          </cell>
        </row>
        <row r="86">
          <cell r="F86">
            <v>-264.37</v>
          </cell>
          <cell r="G86">
            <v>290.95</v>
          </cell>
          <cell r="H86">
            <v>-641.65</v>
          </cell>
          <cell r="I86">
            <v>370.72428571428571</v>
          </cell>
          <cell r="J86">
            <v>-747.07</v>
          </cell>
          <cell r="K86">
            <v>499.84</v>
          </cell>
          <cell r="L86">
            <v>-2160.69</v>
          </cell>
          <cell r="M86">
            <v>789.48230769230759</v>
          </cell>
          <cell r="N86">
            <v>-632.52</v>
          </cell>
          <cell r="O86">
            <v>1243.605</v>
          </cell>
          <cell r="P86">
            <v>-806.56</v>
          </cell>
          <cell r="Q86">
            <v>1107.6771428571428</v>
          </cell>
          <cell r="R86">
            <v>0</v>
          </cell>
          <cell r="S86">
            <v>775.37400000000002</v>
          </cell>
          <cell r="T86">
            <v>0</v>
          </cell>
          <cell r="U86">
            <v>596.44153846153847</v>
          </cell>
        </row>
        <row r="87">
          <cell r="F87">
            <v>-98842.29</v>
          </cell>
          <cell r="G87">
            <v>102849.8725</v>
          </cell>
          <cell r="H87">
            <v>-87866.4</v>
          </cell>
          <cell r="I87">
            <v>98785.96</v>
          </cell>
          <cell r="J87">
            <v>-115904.17</v>
          </cell>
          <cell r="K87">
            <v>99789.31700000001</v>
          </cell>
          <cell r="L87">
            <v>-106997.96</v>
          </cell>
          <cell r="M87">
            <v>101576.84076923077</v>
          </cell>
          <cell r="N87">
            <v>-107770.66</v>
          </cell>
          <cell r="O87">
            <v>106680.66250000001</v>
          </cell>
          <cell r="P87">
            <v>-116997.56</v>
          </cell>
          <cell r="Q87">
            <v>109774.24142857142</v>
          </cell>
          <cell r="R87">
            <v>0</v>
          </cell>
          <cell r="S87">
            <v>76841.968999999997</v>
          </cell>
          <cell r="T87">
            <v>0</v>
          </cell>
          <cell r="U87">
            <v>59109.206923076919</v>
          </cell>
        </row>
        <row r="89">
          <cell r="F89">
            <v>-4542591.92</v>
          </cell>
          <cell r="G89">
            <v>4003840.7225000039</v>
          </cell>
          <cell r="H89">
            <v>-2534962.0699999998</v>
          </cell>
          <cell r="I89">
            <v>3913358.5557142822</v>
          </cell>
          <cell r="J89">
            <v>-2394936.539999994</v>
          </cell>
          <cell r="K89">
            <v>3453061.4320000038</v>
          </cell>
          <cell r="L89">
            <v>-1567314.5800000099</v>
          </cell>
          <cell r="M89">
            <v>3104075.1738461526</v>
          </cell>
          <cell r="N89">
            <v>-3634394.3</v>
          </cell>
          <cell r="O89">
            <v>3246269.5912892683</v>
          </cell>
          <cell r="P89">
            <v>-1079501.3999999999</v>
          </cell>
          <cell r="Q89">
            <v>2835994.9357142909</v>
          </cell>
          <cell r="R89">
            <v>-18219307</v>
          </cell>
          <cell r="S89">
            <v>10947673.298078591</v>
          </cell>
          <cell r="T89">
            <v>-18219307</v>
          </cell>
          <cell r="U89">
            <v>12628136.36428253</v>
          </cell>
        </row>
        <row r="90">
          <cell r="F90">
            <v>-4542591.92</v>
          </cell>
          <cell r="G90">
            <v>4003840.7225000039</v>
          </cell>
          <cell r="H90">
            <v>-2534962.0699999998</v>
          </cell>
          <cell r="I90">
            <v>3913358.5557142822</v>
          </cell>
          <cell r="J90">
            <v>-2394936.539999994</v>
          </cell>
          <cell r="K90">
            <v>3453061.4320000038</v>
          </cell>
          <cell r="L90">
            <v>-1567314.5800000099</v>
          </cell>
          <cell r="M90">
            <v>3104075.1738461526</v>
          </cell>
          <cell r="N90">
            <v>-3634394.3</v>
          </cell>
          <cell r="O90">
            <v>3246269.5912892683</v>
          </cell>
          <cell r="P90">
            <v>-1079501.3999999999</v>
          </cell>
          <cell r="Q90">
            <v>2835994.9357142909</v>
          </cell>
          <cell r="R90">
            <v>-18219307</v>
          </cell>
          <cell r="S90">
            <v>10947673.298078591</v>
          </cell>
          <cell r="T90">
            <v>-18219307</v>
          </cell>
          <cell r="U90">
            <v>12628136.36428253</v>
          </cell>
        </row>
        <row r="91">
          <cell r="F91">
            <v>-4542591.92</v>
          </cell>
          <cell r="G91">
            <v>4003840.7225000039</v>
          </cell>
          <cell r="H91">
            <v>-2534962.0699999998</v>
          </cell>
          <cell r="I91">
            <v>3913358.5557142822</v>
          </cell>
          <cell r="J91">
            <v>-2394936.539999994</v>
          </cell>
          <cell r="K91">
            <v>3453061.4320000038</v>
          </cell>
          <cell r="L91">
            <v>-1567314.5800000099</v>
          </cell>
          <cell r="M91">
            <v>3104075.1738461526</v>
          </cell>
          <cell r="N91">
            <v>-3634394.3</v>
          </cell>
          <cell r="O91">
            <v>3246269.5912892683</v>
          </cell>
          <cell r="P91">
            <v>-1079501.3999999999</v>
          </cell>
          <cell r="Q91">
            <v>2835994.9357142909</v>
          </cell>
          <cell r="R91">
            <v>-18219307</v>
          </cell>
          <cell r="S91">
            <v>10947673.298078591</v>
          </cell>
          <cell r="T91">
            <v>-18219307</v>
          </cell>
          <cell r="U91">
            <v>12628136.36428253</v>
          </cell>
        </row>
        <row r="93">
          <cell r="F93">
            <v>-19005523</v>
          </cell>
          <cell r="G93">
            <v>18307403.500000007</v>
          </cell>
          <cell r="H93">
            <v>-17739965.000000007</v>
          </cell>
          <cell r="I93">
            <v>18427026.142857134</v>
          </cell>
          <cell r="J93">
            <v>-17696101.999999993</v>
          </cell>
          <cell r="K93">
            <v>18200190.300000004</v>
          </cell>
          <cell r="L93">
            <v>-17197273.000000011</v>
          </cell>
          <cell r="M93">
            <v>18035057.307692308</v>
          </cell>
          <cell r="N93">
            <v>-19801082.999999996</v>
          </cell>
          <cell r="O93">
            <v>19091803.75</v>
          </cell>
          <cell r="P93">
            <v>-18219307</v>
          </cell>
          <cell r="Q93">
            <v>19121003.428571429</v>
          </cell>
          <cell r="R93">
            <v>-18219307</v>
          </cell>
          <cell r="S93">
            <v>18850494.5</v>
          </cell>
          <cell r="T93">
            <v>-18219307</v>
          </cell>
          <cell r="U93">
            <v>18704835.846153852</v>
          </cell>
        </row>
      </sheetData>
      <sheetData sheetId="6" refreshError="1"/>
      <sheetData sheetId="7" refreshError="1">
        <row r="2">
          <cell r="AE2">
            <v>18307403.5</v>
          </cell>
          <cell r="AF2">
            <v>18427026.142857142</v>
          </cell>
          <cell r="AG2">
            <v>18200190.300000001</v>
          </cell>
          <cell r="AH2">
            <v>18035057.307692308</v>
          </cell>
          <cell r="AI2" t="str">
            <v>Ocultar</v>
          </cell>
          <cell r="AJ2" t="str">
            <v>Ocultar</v>
          </cell>
          <cell r="AK2" t="str">
            <v>Ocultar</v>
          </cell>
          <cell r="AL2" t="str">
            <v>Ocultar</v>
          </cell>
          <cell r="AM2" t="str">
            <v>Ocultar</v>
          </cell>
          <cell r="AN2" t="str">
            <v>Ocultar</v>
          </cell>
          <cell r="AO2" t="str">
            <v>Ocultar</v>
          </cell>
          <cell r="AP2" t="str">
            <v>Ocultar</v>
          </cell>
          <cell r="AQ2" t="str">
            <v>Ocultar</v>
          </cell>
        </row>
        <row r="14">
          <cell r="AI14" t="str">
            <v>10000 - GRUPO SANTANDER CENTRAL HISPANO</v>
          </cell>
          <cell r="AJ14" t="str">
            <v>17000 - PARTICIPACIONES / GESTION FINANCIERA</v>
          </cell>
          <cell r="AK14" t="str">
            <v>Ocultar</v>
          </cell>
          <cell r="AL14" t="str">
            <v>Ocultar</v>
          </cell>
          <cell r="AM14" t="str">
            <v>Ocultar</v>
          </cell>
          <cell r="AN14" t="str">
            <v>Ocultar</v>
          </cell>
          <cell r="AO14" t="str">
            <v>Ocultar</v>
          </cell>
          <cell r="AP14" t="str">
            <v>Ocultar</v>
          </cell>
          <cell r="AQ14" t="str">
            <v>Ocultar</v>
          </cell>
        </row>
        <row r="15">
          <cell r="AI15" t="str">
            <v>10000 - GRUPO SANTANDER CENTRAL HISPANO</v>
          </cell>
          <cell r="AJ15" t="str">
            <v>17000 - PARTICIPACIONES / GESTION FINANCIERA</v>
          </cell>
          <cell r="AK15" t="str">
            <v>Ocultar</v>
          </cell>
          <cell r="AL15" t="str">
            <v>Ocultar</v>
          </cell>
          <cell r="AM15" t="str">
            <v>Ocultar</v>
          </cell>
          <cell r="AN15" t="str">
            <v>Ocultar</v>
          </cell>
          <cell r="AO15" t="str">
            <v>Ocultar</v>
          </cell>
          <cell r="AP15" t="str">
            <v>Ocultar</v>
          </cell>
          <cell r="AQ15" t="str">
            <v>Ocultar</v>
          </cell>
        </row>
        <row r="16">
          <cell r="AI16" t="str">
            <v>10000 - GRUPO SANTANDER CENTRAL HISPANO</v>
          </cell>
          <cell r="AJ16" t="str">
            <v>17000 - PARTICIPACIONES / GESTION FINANCIERA</v>
          </cell>
          <cell r="AK16" t="str">
            <v>Ocultar</v>
          </cell>
          <cell r="AL16" t="str">
            <v>Ocultar</v>
          </cell>
          <cell r="AM16" t="str">
            <v>Ocultar</v>
          </cell>
          <cell r="AN16" t="str">
            <v>Ocultar</v>
          </cell>
          <cell r="AO16" t="str">
            <v>Ocultar</v>
          </cell>
          <cell r="AP16" t="str">
            <v>Ocultar</v>
          </cell>
          <cell r="AQ16" t="str">
            <v>Ocultar</v>
          </cell>
        </row>
        <row r="17">
          <cell r="AI17" t="str">
            <v>10000 - GRUPO SANTANDER CENTRAL HISPANO</v>
          </cell>
          <cell r="AJ17" t="str">
            <v>17000 - PARTICIPACIONES / GESTION FINANCIERA</v>
          </cell>
          <cell r="AK17" t="str">
            <v>Ocultar</v>
          </cell>
          <cell r="AL17" t="str">
            <v>Ocultar</v>
          </cell>
          <cell r="AM17" t="str">
            <v>Ocultar</v>
          </cell>
          <cell r="AN17" t="str">
            <v>Ocultar</v>
          </cell>
          <cell r="AO17" t="str">
            <v>Ocultar</v>
          </cell>
          <cell r="AP17" t="str">
            <v>Ocultar</v>
          </cell>
          <cell r="AQ17" t="str">
            <v>Ocultar</v>
          </cell>
        </row>
        <row r="18">
          <cell r="AI18" t="str">
            <v>Ocultar</v>
          </cell>
          <cell r="AJ18" t="str">
            <v>Ocultar</v>
          </cell>
          <cell r="AK18" t="str">
            <v>Ocultar</v>
          </cell>
          <cell r="AL18" t="str">
            <v>Ocultar</v>
          </cell>
          <cell r="AM18" t="str">
            <v>Ocultar</v>
          </cell>
          <cell r="AN18" t="str">
            <v>Ocultar</v>
          </cell>
          <cell r="AO18" t="str">
            <v>Ocultar</v>
          </cell>
          <cell r="AP18" t="str">
            <v>Ocultar</v>
          </cell>
          <cell r="AQ18" t="str">
            <v>Ocultar</v>
          </cell>
        </row>
        <row r="19">
          <cell r="AI19" t="str">
            <v>10000 - GRUPO SANTANDER CENTRAL HISPANO</v>
          </cell>
          <cell r="AJ19" t="str">
            <v>16000 - GESTION DE ACTIVOS Y BANCA PRIVADA</v>
          </cell>
          <cell r="AK19" t="str">
            <v>16001 - GESTION DE ACTIVOS</v>
          </cell>
          <cell r="AL19" t="str">
            <v>16003 - GESTORAS - AMERICA</v>
          </cell>
          <cell r="AM19" t="str">
            <v>16010 - GESTION DE ACTIVOS - CHILE</v>
          </cell>
          <cell r="AN19" t="str">
            <v>Ocultar</v>
          </cell>
          <cell r="AO19" t="str">
            <v>Ocultar</v>
          </cell>
          <cell r="AP19" t="str">
            <v>22010 - LATINOAMERICA PROFORMA - CHILE</v>
          </cell>
          <cell r="AQ19" t="str">
            <v>22000 - LATINOAMERICA - PROFORMA</v>
          </cell>
        </row>
        <row r="20">
          <cell r="AI20" t="str">
            <v>10000 - GRUPO SANTANDER CENTRAL HISPANO</v>
          </cell>
          <cell r="AJ20" t="str">
            <v>16000 - GESTION DE ACTIVOS Y BANCA PRIVADA</v>
          </cell>
          <cell r="AK20" t="str">
            <v>16001 - GESTION DE ACTIVOS</v>
          </cell>
          <cell r="AL20" t="str">
            <v>16003 - GESTORAS - AMERICA</v>
          </cell>
          <cell r="AM20" t="str">
            <v>16020 - GESTION DE ACTIVOS - URUGUAY</v>
          </cell>
          <cell r="AN20" t="str">
            <v>Ocultar</v>
          </cell>
          <cell r="AO20" t="str">
            <v>Ocultar</v>
          </cell>
          <cell r="AP20" t="str">
            <v>22020 - LATINOAMERICA PROFORMA - URUGUAY</v>
          </cell>
          <cell r="AQ20" t="str">
            <v>22000 - LATINOAMERICA - PROFORMA</v>
          </cell>
        </row>
        <row r="21">
          <cell r="AI21" t="str">
            <v>10000 - GRUPO SANTANDER CENTRAL HISPANO</v>
          </cell>
          <cell r="AJ21" t="str">
            <v>16000 - GESTION DE ACTIVOS Y BANCA PRIVADA</v>
          </cell>
          <cell r="AK21" t="str">
            <v>16001 - GESTION DE ACTIVOS</v>
          </cell>
          <cell r="AL21" t="str">
            <v>16003 - GESTORAS - AMERICA</v>
          </cell>
          <cell r="AM21" t="str">
            <v>16030 - GESTION DE ACTIVOS - PUERTO RICO</v>
          </cell>
          <cell r="AN21" t="str">
            <v>Ocultar</v>
          </cell>
          <cell r="AO21" t="str">
            <v>Ocultar</v>
          </cell>
          <cell r="AP21" t="str">
            <v>22030 - LATINOAMERICA PROFORMA - PUERTO RICO</v>
          </cell>
          <cell r="AQ21" t="str">
            <v>22000 - LATINOAMERICA - PROFORMA</v>
          </cell>
        </row>
        <row r="22">
          <cell r="AI22" t="str">
            <v>10000 - GRUPO SANTANDER CENTRAL HISPANO</v>
          </cell>
          <cell r="AJ22" t="str">
            <v>16000 - GESTION DE ACTIVOS Y BANCA PRIVADA</v>
          </cell>
          <cell r="AK22" t="str">
            <v>16001 - GESTION DE ACTIVOS</v>
          </cell>
          <cell r="AL22" t="str">
            <v>16003 - GESTORAS - AMERICA</v>
          </cell>
          <cell r="AM22" t="str">
            <v>16080 - GESTION DE ACTIVOS - PERU</v>
          </cell>
          <cell r="AN22" t="str">
            <v>Ocultar</v>
          </cell>
          <cell r="AO22" t="str">
            <v>Ocultar</v>
          </cell>
          <cell r="AP22" t="str">
            <v>22080 - LATINOAMERICA PROFORMA - PERU</v>
          </cell>
          <cell r="AQ22" t="str">
            <v>22000 - LATINOAMERICA - PROFORMA</v>
          </cell>
        </row>
        <row r="23">
          <cell r="AI23" t="str">
            <v>10000 - GRUPO SANTANDER CENTRAL HISPANO</v>
          </cell>
          <cell r="AJ23" t="str">
            <v>16000 - GESTION DE ACTIVOS Y BANCA PRIVADA</v>
          </cell>
          <cell r="AK23" t="str">
            <v>16001 - GESTION DE ACTIVOS</v>
          </cell>
          <cell r="AL23" t="str">
            <v>16003 - GESTORAS - AMERICA</v>
          </cell>
          <cell r="AM23" t="str">
            <v>16110 - GESTION ACTIVOS - VENEZUELA</v>
          </cell>
          <cell r="AN23" t="str">
            <v>Ocultar</v>
          </cell>
          <cell r="AO23" t="str">
            <v>Ocultar</v>
          </cell>
          <cell r="AP23" t="str">
            <v>22110 - LATINOAMERICA PROFORMA - VENEZUELA</v>
          </cell>
          <cell r="AQ23" t="str">
            <v>22000 - LATINOAMERICA - PROFORMA</v>
          </cell>
        </row>
        <row r="24">
          <cell r="AI24" t="str">
            <v>10000 - GRUPO SANTANDER CENTRAL HISPANO</v>
          </cell>
          <cell r="AJ24" t="str">
            <v>16000 - GESTION DE ACTIVOS Y BANCA PRIVADA</v>
          </cell>
          <cell r="AK24" t="str">
            <v>16001 - GESTION DE ACTIVOS</v>
          </cell>
          <cell r="AL24" t="str">
            <v>16003 - GESTORAS - AMERICA</v>
          </cell>
          <cell r="AM24" t="str">
            <v>16130 - GESTION DE ACTIVOS - MEJICO</v>
          </cell>
          <cell r="AN24" t="str">
            <v>Ocultar</v>
          </cell>
          <cell r="AO24" t="str">
            <v>Ocultar</v>
          </cell>
          <cell r="AP24" t="str">
            <v>22130 - LATINOAMERICA PROFORMA - MEJICO</v>
          </cell>
          <cell r="AQ24" t="str">
            <v>22000 - LATINOAMERICA - PROFORMA</v>
          </cell>
        </row>
        <row r="25">
          <cell r="AI25" t="str">
            <v>10000 - GRUPO SANTANDER CENTRAL HISPANO</v>
          </cell>
          <cell r="AJ25" t="str">
            <v>16000 - GESTION DE ACTIVOS Y BANCA PRIVADA</v>
          </cell>
          <cell r="AK25" t="str">
            <v>16001 - GESTION DE ACTIVOS</v>
          </cell>
          <cell r="AL25" t="str">
            <v>16003 - GESTORAS - AMERICA</v>
          </cell>
          <cell r="AM25" t="str">
            <v>16140 - GESTION DE ACTIVOS - COLOMBIA</v>
          </cell>
          <cell r="AN25" t="str">
            <v>Ocultar</v>
          </cell>
          <cell r="AO25" t="str">
            <v>Ocultar</v>
          </cell>
          <cell r="AP25" t="str">
            <v>22140 - LATINOAMERICA PROFORMA - COLOMBIA</v>
          </cell>
          <cell r="AQ25" t="str">
            <v>22000 - LATINOAMERICA - PROFORMA</v>
          </cell>
        </row>
        <row r="26">
          <cell r="AI26" t="str">
            <v>10000 - GRUPO SANTANDER CENTRAL HISPANO</v>
          </cell>
          <cell r="AJ26" t="str">
            <v>16000 - GESTION DE ACTIVOS Y BANCA PRIVADA</v>
          </cell>
          <cell r="AK26" t="str">
            <v>16001 - GESTION DE ACTIVOS</v>
          </cell>
          <cell r="AL26" t="str">
            <v>16003 - GESTORAS - AMERICA</v>
          </cell>
          <cell r="AM26" t="str">
            <v>16150 - GESTION DE ACTIVOS - ARGENTINA</v>
          </cell>
          <cell r="AN26" t="str">
            <v>Ocultar</v>
          </cell>
          <cell r="AO26" t="str">
            <v>Ocultar</v>
          </cell>
          <cell r="AP26" t="str">
            <v>22150 - LATINOAMERICA PROFORMA - ARGENTINA</v>
          </cell>
          <cell r="AQ26" t="str">
            <v>22000 - LATINOAMERICA - PROFORMA</v>
          </cell>
        </row>
        <row r="27">
          <cell r="AI27" t="str">
            <v>10000 - GRUPO SANTANDER CENTRAL HISPANO</v>
          </cell>
          <cell r="AJ27" t="str">
            <v>16000 - GESTION DE ACTIVOS Y BANCA PRIVADA</v>
          </cell>
          <cell r="AK27" t="str">
            <v>16001 - GESTION DE ACTIVOS</v>
          </cell>
          <cell r="AL27" t="str">
            <v>16003 - GESTORAS - AMERICA</v>
          </cell>
          <cell r="AM27" t="str">
            <v>16160 - GESTION DE ACTIVOS - BRASIL</v>
          </cell>
          <cell r="AN27" t="str">
            <v>Ocultar</v>
          </cell>
          <cell r="AO27" t="str">
            <v>Ocultar</v>
          </cell>
          <cell r="AP27" t="str">
            <v>22160 - LATINOAMERICA PROFORMA - BRASIL</v>
          </cell>
          <cell r="AQ27" t="str">
            <v>22000 - LATINOAMERICA - PROFORMA</v>
          </cell>
        </row>
        <row r="28">
          <cell r="AI28" t="str">
            <v>10000 - GRUPO SANTANDER CENTRAL HISPANO</v>
          </cell>
          <cell r="AJ28" t="str">
            <v>16000 - GESTION DE ACTIVOS Y BANCA PRIVADA</v>
          </cell>
          <cell r="AK28" t="str">
            <v>16001 - GESTION DE ACTIVOS</v>
          </cell>
          <cell r="AL28" t="str">
            <v>16003 - GESTORAS - AMERICA</v>
          </cell>
          <cell r="AM28" t="str">
            <v>16900 - RESTO GESTION ACTIVOS AMERICA</v>
          </cell>
          <cell r="AN28" t="str">
            <v>Ocultar</v>
          </cell>
          <cell r="AO28" t="str">
            <v>Ocultar</v>
          </cell>
          <cell r="AP28" t="str">
            <v>22200 - LATINOAMERICA PROFORMA - RESTO</v>
          </cell>
          <cell r="AQ28" t="str">
            <v>22000 - LATINOAMERICA - PROFORMA</v>
          </cell>
        </row>
        <row r="29">
          <cell r="AI29" t="str">
            <v>10000 - GRUPO SANTANDER CENTRAL HISPANO</v>
          </cell>
          <cell r="AJ29" t="str">
            <v>16000 - GESTION DE ACTIVOS Y BANCA PRIVADA</v>
          </cell>
          <cell r="AK29" t="str">
            <v>16002 - BANCA PRIVADA</v>
          </cell>
          <cell r="AL29" t="str">
            <v>16700 - B.P.I. INTERNACIONAL</v>
          </cell>
          <cell r="AM29" t="str">
            <v>29000 - BPI - AMERICA</v>
          </cell>
          <cell r="AN29" t="str">
            <v>29350 - BPI - BOLIVIA</v>
          </cell>
          <cell r="AO29" t="str">
            <v>Ocultar</v>
          </cell>
          <cell r="AP29" t="str">
            <v>22350 - LATINOAMERICA PROFORMA - BOLIVIA</v>
          </cell>
          <cell r="AQ29" t="str">
            <v>22000 - LATINOAMERICA - PROFORMA</v>
          </cell>
        </row>
        <row r="30">
          <cell r="AI30" t="str">
            <v>10000 - GRUPO SANTANDER CENTRAL HISPANO</v>
          </cell>
          <cell r="AJ30" t="str">
            <v>16000 - GESTION DE ACTIVOS Y BANCA PRIVADA</v>
          </cell>
          <cell r="AK30" t="str">
            <v>16002 - BANCA PRIVADA</v>
          </cell>
          <cell r="AL30" t="str">
            <v>16700 - B.P.I. INTERNACIONAL</v>
          </cell>
          <cell r="AM30" t="str">
            <v>29000 - BPI - AMERICA</v>
          </cell>
          <cell r="AN30" t="str">
            <v>29360 - RESTO LATINOAMERICA (PAN)</v>
          </cell>
          <cell r="AO30" t="str">
            <v>Ocultar</v>
          </cell>
          <cell r="AP30" t="str">
            <v>22200 - LATINOAMERICA PROFORMA - RESTO</v>
          </cell>
          <cell r="AQ30" t="str">
            <v>22000 - LATINOAMERICA - PROFORMA</v>
          </cell>
        </row>
        <row r="31">
          <cell r="AI31" t="str">
            <v>10000 - GRUPO SANTANDER CENTRAL HISPANO</v>
          </cell>
          <cell r="AJ31" t="str">
            <v>16000 - GESTION DE ACTIVOS Y BANCA PRIVADA</v>
          </cell>
          <cell r="AK31" t="str">
            <v>16002 - BANCA PRIVADA</v>
          </cell>
          <cell r="AL31" t="str">
            <v>16700 - B.P.I. INTERNACIONAL</v>
          </cell>
          <cell r="AM31" t="str">
            <v>29000 - BPI - AMERICA</v>
          </cell>
          <cell r="AN31" t="str">
            <v>29420 - BPI - PARAGUAY</v>
          </cell>
          <cell r="AO31" t="str">
            <v>Ocultar</v>
          </cell>
          <cell r="AP31" t="str">
            <v>22420 - LATINOAMERICA PROFORMA - PARAGUAY</v>
          </cell>
          <cell r="AQ31" t="str">
            <v>22000 - LATINOAMERICA - PROFORMA</v>
          </cell>
        </row>
        <row r="32">
          <cell r="AI32" t="str">
            <v>Ocultar</v>
          </cell>
          <cell r="AJ32" t="str">
            <v>Ocultar</v>
          </cell>
          <cell r="AK32" t="str">
            <v>Ocultar</v>
          </cell>
          <cell r="AL32" t="str">
            <v>Ocultar</v>
          </cell>
          <cell r="AM32" t="str">
            <v>Ocultar</v>
          </cell>
          <cell r="AN32" t="str">
            <v>Ocultar</v>
          </cell>
          <cell r="AO32" t="str">
            <v>Ocultar</v>
          </cell>
          <cell r="AP32" t="str">
            <v>Ocultar</v>
          </cell>
          <cell r="AQ32" t="str">
            <v>Ocultar</v>
          </cell>
        </row>
        <row r="33">
          <cell r="AI33" t="str">
            <v>Ocultar</v>
          </cell>
          <cell r="AJ33" t="str">
            <v>Ocultar</v>
          </cell>
          <cell r="AK33" t="str">
            <v>Ocultar</v>
          </cell>
          <cell r="AL33" t="str">
            <v>Ocultar</v>
          </cell>
          <cell r="AM33" t="str">
            <v>Ocultar</v>
          </cell>
          <cell r="AN33" t="str">
            <v>Ocultar</v>
          </cell>
          <cell r="AO33" t="str">
            <v>Ocultar</v>
          </cell>
          <cell r="AP33" t="str">
            <v>Ocultar</v>
          </cell>
          <cell r="AQ33" t="str">
            <v>Ocultar</v>
          </cell>
        </row>
        <row r="34">
          <cell r="AI34" t="str">
            <v>10000 - GRUPO SANTANDER CENTRAL HISPANO</v>
          </cell>
          <cell r="AJ34" t="str">
            <v>16000 - GESTION DE ACTIVOS Y BANCA PRIVADA</v>
          </cell>
          <cell r="AK34" t="str">
            <v>16001 - GESTION DE ACTIVOS</v>
          </cell>
          <cell r="AL34" t="str">
            <v>16003 - GESTORAS - AMERICA</v>
          </cell>
          <cell r="AM34" t="str">
            <v>16900 - RESTO GESTION ACTIVOS AMERICA</v>
          </cell>
          <cell r="AN34" t="str">
            <v>Ocultar</v>
          </cell>
          <cell r="AO34" t="str">
            <v>Ocultar</v>
          </cell>
          <cell r="AP34" t="str">
            <v>22200 - LATINOAMERICA PROFORMA - RESTO</v>
          </cell>
          <cell r="AQ34" t="str">
            <v>22000 - LATINOAMERICA - PROFORMA</v>
          </cell>
        </row>
        <row r="35">
          <cell r="AI35" t="str">
            <v>Ocultar</v>
          </cell>
          <cell r="AJ35" t="str">
            <v>Ocultar</v>
          </cell>
          <cell r="AK35" t="str">
            <v>Ocultar</v>
          </cell>
          <cell r="AL35" t="str">
            <v>Ocultar</v>
          </cell>
          <cell r="AM35" t="str">
            <v>Ocultar</v>
          </cell>
          <cell r="AN35" t="str">
            <v>Ocultar</v>
          </cell>
          <cell r="AO35" t="str">
            <v>Ocultar</v>
          </cell>
          <cell r="AP35" t="str">
            <v>Ocultar</v>
          </cell>
          <cell r="AQ35" t="str">
            <v>Ocultar</v>
          </cell>
        </row>
        <row r="36">
          <cell r="AI36" t="str">
            <v>Ocultar</v>
          </cell>
          <cell r="AJ36" t="str">
            <v>Ocultar</v>
          </cell>
          <cell r="AK36" t="str">
            <v>Ocultar</v>
          </cell>
          <cell r="AL36" t="str">
            <v>Ocultar</v>
          </cell>
          <cell r="AM36" t="str">
            <v>Ocultar</v>
          </cell>
          <cell r="AN36" t="str">
            <v>Ocultar</v>
          </cell>
          <cell r="AO36" t="str">
            <v>Ocultar</v>
          </cell>
          <cell r="AP36" t="str">
            <v>Ocultar</v>
          </cell>
          <cell r="AQ36" t="str">
            <v>Ocultar</v>
          </cell>
        </row>
        <row r="37">
          <cell r="AI37" t="str">
            <v>Ocultar</v>
          </cell>
          <cell r="AJ37" t="str">
            <v>Ocultar</v>
          </cell>
          <cell r="AK37" t="str">
            <v>Ocultar</v>
          </cell>
          <cell r="AL37" t="str">
            <v>Ocultar</v>
          </cell>
          <cell r="AM37" t="str">
            <v>Ocultar</v>
          </cell>
          <cell r="AN37" t="str">
            <v>Ocultar</v>
          </cell>
          <cell r="AO37" t="str">
            <v>Ocultar</v>
          </cell>
          <cell r="AP37" t="str">
            <v>Ocultar</v>
          </cell>
          <cell r="AQ37" t="str">
            <v>Ocultar</v>
          </cell>
        </row>
        <row r="38">
          <cell r="AI38" t="str">
            <v>10000 - GRUPO SANTANDER CENTRAL HISPANO</v>
          </cell>
          <cell r="AJ38" t="str">
            <v>16000 - GESTION DE ACTIVOS Y BANCA PRIVADA</v>
          </cell>
          <cell r="AK38" t="str">
            <v>16001 - GESTION DE ACTIVOS</v>
          </cell>
          <cell r="AL38" t="str">
            <v>16003 - GESTORAS - AMERICA</v>
          </cell>
          <cell r="AM38" t="str">
            <v>16010 - GESTION DE ACTIVOS - CHILE</v>
          </cell>
          <cell r="AN38" t="str">
            <v>Ocultar</v>
          </cell>
          <cell r="AO38" t="str">
            <v>Ocultar</v>
          </cell>
          <cell r="AP38" t="str">
            <v>22010 - LATINOAMERICA PROFORMA - CHILE</v>
          </cell>
          <cell r="AQ38" t="str">
            <v>22000 - LATINOAMERICA - PROFORMA</v>
          </cell>
        </row>
        <row r="39">
          <cell r="AI39" t="str">
            <v>10000 - GRUPO SANTANDER CENTRAL HISPANO</v>
          </cell>
          <cell r="AJ39" t="str">
            <v>16000 - GESTION DE ACTIVOS Y BANCA PRIVADA</v>
          </cell>
          <cell r="AK39" t="str">
            <v>16001 - GESTION DE ACTIVOS</v>
          </cell>
          <cell r="AL39" t="str">
            <v>16003 - GESTORAS - AMERICA</v>
          </cell>
          <cell r="AM39" t="str">
            <v>16020 - GESTION DE ACTIVOS - URUGUAY</v>
          </cell>
          <cell r="AN39" t="str">
            <v>Ocultar</v>
          </cell>
          <cell r="AO39" t="str">
            <v>Ocultar</v>
          </cell>
          <cell r="AP39" t="str">
            <v>22020 - LATINOAMERICA PROFORMA - URUGUAY</v>
          </cell>
          <cell r="AQ39" t="str">
            <v>22000 - LATINOAMERICA - PROFORMA</v>
          </cell>
        </row>
        <row r="40">
          <cell r="AI40" t="str">
            <v>10000 - GRUPO SANTANDER CENTRAL HISPANO</v>
          </cell>
          <cell r="AJ40" t="str">
            <v>16000 - GESTION DE ACTIVOS Y BANCA PRIVADA</v>
          </cell>
          <cell r="AK40" t="str">
            <v>16001 - GESTION DE ACTIVOS</v>
          </cell>
          <cell r="AL40" t="str">
            <v>16003 - GESTORAS - AMERICA</v>
          </cell>
          <cell r="AM40" t="str">
            <v>16030 - GESTION DE ACTIVOS - PUERTO RICO</v>
          </cell>
          <cell r="AN40" t="str">
            <v>Ocultar</v>
          </cell>
          <cell r="AO40" t="str">
            <v>Ocultar</v>
          </cell>
          <cell r="AP40" t="str">
            <v>22030 - LATINOAMERICA PROFORMA - PUERTO RICO</v>
          </cell>
          <cell r="AQ40" t="str">
            <v>22000 - LATINOAMERICA - PROFORMA</v>
          </cell>
        </row>
        <row r="41">
          <cell r="AI41" t="str">
            <v>10000 - GRUPO SANTANDER CENTRAL HISPANO</v>
          </cell>
          <cell r="AJ41" t="str">
            <v>16000 - GESTION DE ACTIVOS Y BANCA PRIVADA</v>
          </cell>
          <cell r="AK41" t="str">
            <v>16001 - GESTION DE ACTIVOS</v>
          </cell>
          <cell r="AL41" t="str">
            <v>16003 - GESTORAS - AMERICA</v>
          </cell>
          <cell r="AM41" t="str">
            <v>16080 - GESTION DE ACTIVOS - PERU</v>
          </cell>
          <cell r="AN41" t="str">
            <v>Ocultar</v>
          </cell>
          <cell r="AO41" t="str">
            <v>Ocultar</v>
          </cell>
          <cell r="AP41" t="str">
            <v>22080 - LATINOAMERICA PROFORMA - PERU</v>
          </cell>
          <cell r="AQ41" t="str">
            <v>22000 - LATINOAMERICA - PROFORMA</v>
          </cell>
        </row>
        <row r="42">
          <cell r="AI42" t="str">
            <v>10000 - GRUPO SANTANDER CENTRAL HISPANO</v>
          </cell>
          <cell r="AJ42" t="str">
            <v>16000 - GESTION DE ACTIVOS Y BANCA PRIVADA</v>
          </cell>
          <cell r="AK42" t="str">
            <v>16001 - GESTION DE ACTIVOS</v>
          </cell>
          <cell r="AL42" t="str">
            <v>16003 - GESTORAS - AMERICA</v>
          </cell>
          <cell r="AM42" t="str">
            <v>16110 - GESTION ACTIVOS - VENEZUELA</v>
          </cell>
          <cell r="AN42" t="str">
            <v>Ocultar</v>
          </cell>
          <cell r="AO42" t="str">
            <v>Ocultar</v>
          </cell>
          <cell r="AP42" t="str">
            <v>22110 - LATINOAMERICA PROFORMA - VENEZUELA</v>
          </cell>
          <cell r="AQ42" t="str">
            <v>22000 - LATINOAMERICA - PROFORMA</v>
          </cell>
        </row>
        <row r="43">
          <cell r="AI43" t="str">
            <v>10000 - GRUPO SANTANDER CENTRAL HISPANO</v>
          </cell>
          <cell r="AJ43" t="str">
            <v>16000 - GESTION DE ACTIVOS Y BANCA PRIVADA</v>
          </cell>
          <cell r="AK43" t="str">
            <v>16001 - GESTION DE ACTIVOS</v>
          </cell>
          <cell r="AL43" t="str">
            <v>16003 - GESTORAS - AMERICA</v>
          </cell>
          <cell r="AM43" t="str">
            <v>16130 - GESTION DE ACTIVOS - MEJICO</v>
          </cell>
          <cell r="AN43" t="str">
            <v>Ocultar</v>
          </cell>
          <cell r="AO43" t="str">
            <v>Ocultar</v>
          </cell>
          <cell r="AP43" t="str">
            <v>22130 - LATINOAMERICA PROFORMA - MEJICO</v>
          </cell>
          <cell r="AQ43" t="str">
            <v>22000 - LATINOAMERICA - PROFORMA</v>
          </cell>
        </row>
        <row r="44">
          <cell r="AI44" t="str">
            <v>10000 - GRUPO SANTANDER CENTRAL HISPANO</v>
          </cell>
          <cell r="AJ44" t="str">
            <v>16000 - GESTION DE ACTIVOS Y BANCA PRIVADA</v>
          </cell>
          <cell r="AK44" t="str">
            <v>16001 - GESTION DE ACTIVOS</v>
          </cell>
          <cell r="AL44" t="str">
            <v>16003 - GESTORAS - AMERICA</v>
          </cell>
          <cell r="AM44" t="str">
            <v>16140 - GESTION DE ACTIVOS - COLOMBIA</v>
          </cell>
          <cell r="AN44" t="str">
            <v>Ocultar</v>
          </cell>
          <cell r="AO44" t="str">
            <v>Ocultar</v>
          </cell>
          <cell r="AP44" t="str">
            <v>22140 - LATINOAMERICA PROFORMA - COLOMBIA</v>
          </cell>
          <cell r="AQ44" t="str">
            <v>22000 - LATINOAMERICA - PROFORMA</v>
          </cell>
        </row>
        <row r="45">
          <cell r="AI45" t="str">
            <v>10000 - GRUPO SANTANDER CENTRAL HISPANO</v>
          </cell>
          <cell r="AJ45" t="str">
            <v>16000 - GESTION DE ACTIVOS Y BANCA PRIVADA</v>
          </cell>
          <cell r="AK45" t="str">
            <v>16001 - GESTION DE ACTIVOS</v>
          </cell>
          <cell r="AL45" t="str">
            <v>16003 - GESTORAS - AMERICA</v>
          </cell>
          <cell r="AM45" t="str">
            <v>16150 - GESTION DE ACTIVOS - ARGENTINA</v>
          </cell>
          <cell r="AN45" t="str">
            <v>Ocultar</v>
          </cell>
          <cell r="AO45" t="str">
            <v>Ocultar</v>
          </cell>
          <cell r="AP45" t="str">
            <v>22150 - LATINOAMERICA PROFORMA - ARGENTINA</v>
          </cell>
          <cell r="AQ45" t="str">
            <v>22000 - LATINOAMERICA - PROFORMA</v>
          </cell>
        </row>
        <row r="46">
          <cell r="AI46" t="str">
            <v>10000 - GRUPO SANTANDER CENTRAL HISPANO</v>
          </cell>
          <cell r="AJ46" t="str">
            <v>16000 - GESTION DE ACTIVOS Y BANCA PRIVADA</v>
          </cell>
          <cell r="AK46" t="str">
            <v>16001 - GESTION DE ACTIVOS</v>
          </cell>
          <cell r="AL46" t="str">
            <v>16003 - GESTORAS - AMERICA</v>
          </cell>
          <cell r="AM46" t="str">
            <v>16160 - GESTION DE ACTIVOS - BRASIL</v>
          </cell>
          <cell r="AN46" t="str">
            <v>Ocultar</v>
          </cell>
          <cell r="AO46" t="str">
            <v>Ocultar</v>
          </cell>
          <cell r="AP46" t="str">
            <v>22160 - LATINOAMERICA PROFORMA - BRASIL</v>
          </cell>
          <cell r="AQ46" t="str">
            <v>22000 - LATINOAMERICA - PROFORMA</v>
          </cell>
        </row>
        <row r="47">
          <cell r="AI47" t="str">
            <v>10000 - GRUPO SANTANDER CENTRAL HISPANO</v>
          </cell>
          <cell r="AJ47" t="str">
            <v>16000 - GESTION DE ACTIVOS Y BANCA PRIVADA</v>
          </cell>
          <cell r="AK47" t="str">
            <v>16001 - GESTION DE ACTIVOS</v>
          </cell>
          <cell r="AL47" t="str">
            <v>16003 - GESTORAS - AMERICA</v>
          </cell>
          <cell r="AM47" t="str">
            <v>16900 - RESTO GESTION ACTIVOS AMERICA</v>
          </cell>
          <cell r="AN47" t="str">
            <v>Ocultar</v>
          </cell>
          <cell r="AO47" t="str">
            <v>Ocultar</v>
          </cell>
          <cell r="AP47" t="str">
            <v>22200 - LATINOAMERICA PROFORMA - RESTO</v>
          </cell>
          <cell r="AQ47" t="str">
            <v>22000 - LATINOAMERICA - PROFORMA</v>
          </cell>
        </row>
        <row r="48">
          <cell r="AI48" t="str">
            <v>10000 - GRUPO SANTANDER CENTRAL HISPANO</v>
          </cell>
          <cell r="AJ48" t="str">
            <v>16000 - GESTION DE ACTIVOS Y BANCA PRIVADA</v>
          </cell>
          <cell r="AK48" t="str">
            <v>16002 - BANCA PRIVADA</v>
          </cell>
          <cell r="AL48" t="str">
            <v>16700 - B.P.I. INTERNACIONAL</v>
          </cell>
          <cell r="AM48" t="str">
            <v>29000 - BPI - AMERICA</v>
          </cell>
          <cell r="AN48" t="str">
            <v>29350 - BPI - BOLIVIA</v>
          </cell>
          <cell r="AO48" t="str">
            <v>Ocultar</v>
          </cell>
          <cell r="AP48" t="str">
            <v>22350 - LATINOAMERICA PROFORMA - BOLIVIA</v>
          </cell>
          <cell r="AQ48" t="str">
            <v>22000 - LATINOAMERICA - PROFORMA</v>
          </cell>
        </row>
        <row r="49">
          <cell r="AI49" t="str">
            <v>10000 - GRUPO SANTANDER CENTRAL HISPANO</v>
          </cell>
          <cell r="AJ49" t="str">
            <v>16000 - GESTION DE ACTIVOS Y BANCA PRIVADA</v>
          </cell>
          <cell r="AK49" t="str">
            <v>16002 - BANCA PRIVADA</v>
          </cell>
          <cell r="AL49" t="str">
            <v>16700 - B.P.I. INTERNACIONAL</v>
          </cell>
          <cell r="AM49" t="str">
            <v>29000 - BPI - AMERICA</v>
          </cell>
          <cell r="AN49" t="str">
            <v>29360 - RESTO LATINOAMERICA (PAN)</v>
          </cell>
          <cell r="AO49" t="str">
            <v>Ocultar</v>
          </cell>
          <cell r="AP49" t="str">
            <v>22200 - LATINOAMERICA PROFORMA - RESTO</v>
          </cell>
          <cell r="AQ49" t="str">
            <v>22000 - LATINOAMERICA - PROFORMA</v>
          </cell>
        </row>
        <row r="50">
          <cell r="AI50" t="str">
            <v>10000 - GRUPO SANTANDER CENTRAL HISPANO</v>
          </cell>
          <cell r="AJ50" t="str">
            <v>16000 - GESTION DE ACTIVOS Y BANCA PRIVADA</v>
          </cell>
          <cell r="AK50" t="str">
            <v>16002 - BANCA PRIVADA</v>
          </cell>
          <cell r="AL50" t="str">
            <v>16700 - B.P.I. INTERNACIONAL</v>
          </cell>
          <cell r="AM50" t="str">
            <v>29000 - BPI - AMERICA</v>
          </cell>
          <cell r="AN50" t="str">
            <v>29420 - BPI - PARAGUAY</v>
          </cell>
          <cell r="AO50" t="str">
            <v>Ocultar</v>
          </cell>
          <cell r="AP50" t="str">
            <v>22420 - LATINOAMERICA PROFORMA - PARAGUAY</v>
          </cell>
          <cell r="AQ50" t="str">
            <v>22000 - LATINOAMERICA - PROFORMA</v>
          </cell>
        </row>
        <row r="51">
          <cell r="AI51" t="str">
            <v>Ocultar</v>
          </cell>
          <cell r="AJ51" t="str">
            <v>Ocultar</v>
          </cell>
          <cell r="AK51" t="str">
            <v>Ocultar</v>
          </cell>
          <cell r="AL51" t="str">
            <v>Ocultar</v>
          </cell>
          <cell r="AM51" t="str">
            <v>Ocultar</v>
          </cell>
          <cell r="AN51" t="str">
            <v>Ocultar</v>
          </cell>
          <cell r="AO51" t="str">
            <v>Ocultar</v>
          </cell>
          <cell r="AP51" t="str">
            <v>Ocultar</v>
          </cell>
          <cell r="AQ51" t="str">
            <v>Ocultar</v>
          </cell>
        </row>
        <row r="52">
          <cell r="AI52" t="str">
            <v>Ocultar</v>
          </cell>
          <cell r="AJ52" t="str">
            <v>Ocultar</v>
          </cell>
          <cell r="AK52" t="str">
            <v>Ocultar</v>
          </cell>
          <cell r="AL52" t="str">
            <v>Ocultar</v>
          </cell>
          <cell r="AM52" t="str">
            <v>Ocultar</v>
          </cell>
          <cell r="AN52" t="str">
            <v>Ocultar</v>
          </cell>
          <cell r="AO52" t="str">
            <v>Ocultar</v>
          </cell>
          <cell r="AP52" t="str">
            <v>Ocultar</v>
          </cell>
          <cell r="AQ52" t="str">
            <v>Ocultar</v>
          </cell>
        </row>
        <row r="53">
          <cell r="AI53" t="str">
            <v>10000 - GRUPO SANTANDER CENTRAL HISPANO</v>
          </cell>
          <cell r="AJ53" t="str">
            <v>16000 - GESTION DE ACTIVOS Y BANCA PRIVADA</v>
          </cell>
          <cell r="AK53" t="str">
            <v>16001 - GESTION DE ACTIVOS</v>
          </cell>
          <cell r="AL53" t="str">
            <v>16003 - GESTORAS - AMERICA</v>
          </cell>
          <cell r="AM53" t="str">
            <v>16900 - RESTO GESTION ACTIVOS AMERICA</v>
          </cell>
          <cell r="AN53" t="str">
            <v>Ocultar</v>
          </cell>
          <cell r="AO53" t="str">
            <v>Ocultar</v>
          </cell>
          <cell r="AP53" t="str">
            <v>22200 - LATINOAMERICA PROFORMA - RESTO</v>
          </cell>
          <cell r="AQ53" t="str">
            <v>22000 - LATINOAMERICA - PROFORMA</v>
          </cell>
        </row>
        <row r="54">
          <cell r="AI54" t="str">
            <v>Ocultar</v>
          </cell>
          <cell r="AJ54" t="str">
            <v>Ocultar</v>
          </cell>
          <cell r="AK54" t="str">
            <v>Ocultar</v>
          </cell>
          <cell r="AL54" t="str">
            <v>Ocultar</v>
          </cell>
          <cell r="AM54" t="str">
            <v>Ocultar</v>
          </cell>
          <cell r="AN54" t="str">
            <v>Ocultar</v>
          </cell>
          <cell r="AO54" t="str">
            <v>Ocultar</v>
          </cell>
          <cell r="AP54" t="str">
            <v>Ocultar</v>
          </cell>
          <cell r="AQ54" t="str">
            <v>Ocultar</v>
          </cell>
        </row>
        <row r="55">
          <cell r="AI55" t="str">
            <v>Ocultar</v>
          </cell>
          <cell r="AJ55" t="str">
            <v>Ocultar</v>
          </cell>
          <cell r="AK55" t="str">
            <v>Ocultar</v>
          </cell>
          <cell r="AL55" t="str">
            <v>Ocultar</v>
          </cell>
          <cell r="AM55" t="str">
            <v>Ocultar</v>
          </cell>
          <cell r="AN55" t="str">
            <v>Ocultar</v>
          </cell>
          <cell r="AO55" t="str">
            <v>Ocultar</v>
          </cell>
          <cell r="AP55" t="str">
            <v>Ocultar</v>
          </cell>
          <cell r="AQ55" t="str">
            <v>Ocultar</v>
          </cell>
        </row>
        <row r="56">
          <cell r="AI56" t="str">
            <v>Ocultar</v>
          </cell>
          <cell r="AJ56" t="str">
            <v>Ocultar</v>
          </cell>
          <cell r="AK56" t="str">
            <v>Ocultar</v>
          </cell>
          <cell r="AL56" t="str">
            <v>Ocultar</v>
          </cell>
          <cell r="AM56" t="str">
            <v>Ocultar</v>
          </cell>
          <cell r="AN56" t="str">
            <v>Ocultar</v>
          </cell>
          <cell r="AO56" t="str">
            <v>Ocultar</v>
          </cell>
          <cell r="AP56" t="str">
            <v>Ocultar</v>
          </cell>
          <cell r="AQ56" t="str">
            <v>Ocultar</v>
          </cell>
        </row>
        <row r="57">
          <cell r="AI57" t="str">
            <v>10000 - GRUPO SANTANDER CENTRAL HISPANO</v>
          </cell>
          <cell r="AJ57" t="str">
            <v>11000 - BANCA COMERCIAL EUROPA</v>
          </cell>
          <cell r="AK57" t="str">
            <v>11500 - SANTANDER CONSUMER FINANCE</v>
          </cell>
          <cell r="AL57" t="str">
            <v>21001 - PATAGON - ESPAÑA</v>
          </cell>
          <cell r="AM57" t="str">
            <v>Ocultar</v>
          </cell>
          <cell r="AN57" t="str">
            <v>Ocultar</v>
          </cell>
          <cell r="AO57" t="str">
            <v>Ocultar</v>
          </cell>
          <cell r="AP57" t="str">
            <v>Ocultar</v>
          </cell>
          <cell r="AQ57" t="str">
            <v>Ocultar</v>
          </cell>
        </row>
        <row r="58">
          <cell r="AI58" t="str">
            <v>10000 - GRUPO SANTANDER CENTRAL HISPANO</v>
          </cell>
          <cell r="AJ58" t="str">
            <v>11000 - BANCA COMERCIAL EUROPA</v>
          </cell>
          <cell r="AK58" t="str">
            <v>21002 - DIREKT - ALEMANIA</v>
          </cell>
          <cell r="AL58" t="str">
            <v>Ocultar</v>
          </cell>
          <cell r="AM58" t="str">
            <v>Ocultar</v>
          </cell>
          <cell r="AN58" t="str">
            <v>Ocultar</v>
          </cell>
          <cell r="AO58" t="str">
            <v>Ocultar</v>
          </cell>
          <cell r="AP58" t="str">
            <v>Ocultar</v>
          </cell>
          <cell r="AQ58" t="str">
            <v>Ocultar</v>
          </cell>
        </row>
        <row r="59">
          <cell r="AI59" t="str">
            <v>Ocultar</v>
          </cell>
          <cell r="AJ59" t="str">
            <v>Ocultar</v>
          </cell>
          <cell r="AK59" t="str">
            <v>Ocultar</v>
          </cell>
          <cell r="AL59" t="str">
            <v>Ocultar</v>
          </cell>
          <cell r="AM59" t="str">
            <v>Ocultar</v>
          </cell>
          <cell r="AN59" t="str">
            <v>Ocultar</v>
          </cell>
          <cell r="AO59" t="str">
            <v>Ocultar</v>
          </cell>
          <cell r="AP59" t="str">
            <v>Ocultar</v>
          </cell>
          <cell r="AQ59" t="str">
            <v>Ocultar</v>
          </cell>
        </row>
        <row r="60">
          <cell r="AI60" t="str">
            <v>10000 - GRUPO SANTANDER CENTRAL HISPANO</v>
          </cell>
          <cell r="AJ60" t="str">
            <v>11000 - BANCA COMERCIAL EUROPA</v>
          </cell>
          <cell r="AK60" t="str">
            <v>11400 - MINORISTA</v>
          </cell>
          <cell r="AL60" t="str">
            <v>11600 - RED SANTANDER CENTRAL HISPANO</v>
          </cell>
          <cell r="AM60" t="str">
            <v>Ocultar</v>
          </cell>
          <cell r="AN60" t="str">
            <v>Ocultar</v>
          </cell>
          <cell r="AO60" t="str">
            <v>Ocultar</v>
          </cell>
          <cell r="AP60" t="str">
            <v>Ocultar</v>
          </cell>
          <cell r="AQ60" t="str">
            <v>Ocultar</v>
          </cell>
        </row>
        <row r="61">
          <cell r="AI61" t="str">
            <v>10000 - GRUPO SANTANDER CENTRAL HISPANO</v>
          </cell>
          <cell r="AJ61" t="str">
            <v>11000 - BANCA COMERCIAL EUROPA</v>
          </cell>
          <cell r="AK61" t="str">
            <v>11400 - MINORISTA</v>
          </cell>
          <cell r="AL61" t="str">
            <v>11800 - 4B, DINNERS</v>
          </cell>
          <cell r="AM61" t="str">
            <v>Ocultar</v>
          </cell>
          <cell r="AN61" t="str">
            <v>Ocultar</v>
          </cell>
          <cell r="AO61" t="str">
            <v>Ocultar</v>
          </cell>
          <cell r="AP61" t="str">
            <v>Ocultar</v>
          </cell>
          <cell r="AQ61" t="str">
            <v>Ocultar</v>
          </cell>
        </row>
        <row r="62">
          <cell r="AI62" t="str">
            <v>10000 - GRUPO SANTANDER CENTRAL HISPANO</v>
          </cell>
          <cell r="AJ62" t="str">
            <v>11000 - BANCA COMERCIAL EUROPA</v>
          </cell>
          <cell r="AK62" t="str">
            <v>11400 - MINORISTA</v>
          </cell>
          <cell r="AL62" t="str">
            <v>11009 - AJUSTES - MINORISTA</v>
          </cell>
          <cell r="AM62" t="str">
            <v>Ocultar</v>
          </cell>
          <cell r="AN62" t="str">
            <v>Ocultar</v>
          </cell>
          <cell r="AO62" t="str">
            <v>Ocultar</v>
          </cell>
          <cell r="AP62" t="str">
            <v>Ocultar</v>
          </cell>
          <cell r="AQ62" t="str">
            <v>Ocultar</v>
          </cell>
        </row>
        <row r="63">
          <cell r="AI63" t="str">
            <v>Ocultar</v>
          </cell>
          <cell r="AJ63" t="str">
            <v>Ocultar</v>
          </cell>
          <cell r="AK63" t="str">
            <v>Ocultar</v>
          </cell>
          <cell r="AL63" t="str">
            <v>Ocultar</v>
          </cell>
          <cell r="AM63" t="str">
            <v>Ocultar</v>
          </cell>
          <cell r="AN63" t="str">
            <v>Ocultar</v>
          </cell>
          <cell r="AO63" t="str">
            <v>Ocultar</v>
          </cell>
          <cell r="AP63" t="str">
            <v>Ocultar</v>
          </cell>
          <cell r="AQ63" t="str">
            <v>Ocultar</v>
          </cell>
        </row>
        <row r="64">
          <cell r="AI64" t="str">
            <v>10000 - GRUPO SANTANDER CENTRAL HISPANO</v>
          </cell>
          <cell r="AJ64" t="str">
            <v>11000 - BANCA COMERCIAL EUROPA</v>
          </cell>
          <cell r="AK64" t="str">
            <v>11500 - SANTANDER CONSUMER FINANCE</v>
          </cell>
          <cell r="AL64" t="str">
            <v>11501 - GRUPO HISPAMER</v>
          </cell>
          <cell r="AM64" t="str">
            <v>Ocultar</v>
          </cell>
          <cell r="AN64" t="str">
            <v>Ocultar</v>
          </cell>
          <cell r="AO64" t="str">
            <v>Ocultar</v>
          </cell>
          <cell r="AP64" t="str">
            <v>Ocultar</v>
          </cell>
          <cell r="AQ64" t="str">
            <v>Ocultar</v>
          </cell>
        </row>
        <row r="65">
          <cell r="AI65" t="str">
            <v>10000 - GRUPO SANTANDER CENTRAL HISPANO</v>
          </cell>
          <cell r="AJ65" t="str">
            <v>11000 - BANCA COMERCIAL EUROPA</v>
          </cell>
          <cell r="AK65" t="str">
            <v>11500 - SANTANDER CONSUMER FINANCE</v>
          </cell>
          <cell r="AL65" t="str">
            <v>12120 - FINCONSUMO</v>
          </cell>
          <cell r="AM65" t="str">
            <v>Ocultar</v>
          </cell>
          <cell r="AN65" t="str">
            <v>Ocultar</v>
          </cell>
          <cell r="AO65" t="str">
            <v>Ocultar</v>
          </cell>
          <cell r="AP65" t="str">
            <v>Ocultar</v>
          </cell>
          <cell r="AQ65" t="str">
            <v>Ocultar</v>
          </cell>
        </row>
        <row r="66">
          <cell r="AI66" t="str">
            <v>10000 - GRUPO SANTANDER CENTRAL HISPANO</v>
          </cell>
          <cell r="AJ66" t="str">
            <v>11000 - BANCA COMERCIAL EUROPA</v>
          </cell>
          <cell r="AK66" t="str">
            <v>11500 - SANTANDER CONSUMER FINANCE</v>
          </cell>
          <cell r="AL66" t="str">
            <v>12060 - CC BANK - AKB</v>
          </cell>
          <cell r="AM66" t="str">
            <v>Ocultar</v>
          </cell>
          <cell r="AN66" t="str">
            <v>Ocultar</v>
          </cell>
          <cell r="AO66" t="str">
            <v>Ocultar</v>
          </cell>
          <cell r="AP66" t="str">
            <v>Ocultar</v>
          </cell>
          <cell r="AQ66" t="str">
            <v>Ocultar</v>
          </cell>
        </row>
        <row r="67">
          <cell r="AI67" t="str">
            <v>10000 - GRUPO SANTANDER CENTRAL HISPANO</v>
          </cell>
          <cell r="AJ67" t="str">
            <v>11000 - BANCA COMERCIAL EUROPA</v>
          </cell>
          <cell r="AK67" t="str">
            <v>11500 - SANTANDER CONSUMER FINANCE</v>
          </cell>
          <cell r="AL67" t="str">
            <v>11502 - RESTO CONSUMO NO BANCARIO</v>
          </cell>
          <cell r="AM67" t="str">
            <v>Ocultar</v>
          </cell>
          <cell r="AN67" t="str">
            <v>Ocultar</v>
          </cell>
          <cell r="AO67" t="str">
            <v>Ocultar</v>
          </cell>
          <cell r="AP67" t="str">
            <v>Ocultar</v>
          </cell>
          <cell r="AQ67" t="str">
            <v>Ocultar</v>
          </cell>
        </row>
        <row r="68">
          <cell r="AI68" t="str">
            <v>10000 - GRUPO SANTANDER CENTRAL HISPANO</v>
          </cell>
          <cell r="AJ68" t="str">
            <v>11000 - BANCA COMERCIAL EUROPA</v>
          </cell>
          <cell r="AK68" t="str">
            <v>11500 - SANTANDER CONSUMER FINANCE</v>
          </cell>
          <cell r="AL68" t="str">
            <v>11540 - POLONIA</v>
          </cell>
          <cell r="AM68" t="str">
            <v>Ocultar</v>
          </cell>
          <cell r="AN68" t="str">
            <v>Ocultar</v>
          </cell>
          <cell r="AO68" t="str">
            <v>Ocultar</v>
          </cell>
          <cell r="AP68" t="str">
            <v>Ocultar</v>
          </cell>
          <cell r="AQ68" t="str">
            <v>Ocultar</v>
          </cell>
        </row>
        <row r="70">
          <cell r="AI70" t="str">
            <v>10000 - GRUPO SANTANDER CENTRAL HISPANO</v>
          </cell>
          <cell r="AJ70" t="str">
            <v>11000 - BANCA COMERCIAL EUROPA</v>
          </cell>
          <cell r="AK70" t="str">
            <v>12050 - COMERCIAL PORTUGAL</v>
          </cell>
          <cell r="AL70" t="str">
            <v>Ocultar</v>
          </cell>
          <cell r="AM70" t="str">
            <v>12380 - COMERCIAL PORTUGAL RESTO</v>
          </cell>
          <cell r="AN70" t="str">
            <v>Ocultar</v>
          </cell>
          <cell r="AO70" t="str">
            <v>Ocultar</v>
          </cell>
          <cell r="AP70" t="str">
            <v>Ocultar</v>
          </cell>
          <cell r="AQ70" t="str">
            <v>30000 - PORTUGAL - PROFORMA</v>
          </cell>
        </row>
        <row r="71">
          <cell r="AI71" t="str">
            <v>10000 - GRUPO SANTANDER CENTRAL HISPANO</v>
          </cell>
          <cell r="AJ71" t="str">
            <v>11000 - BANCA COMERCIAL EUROPA</v>
          </cell>
          <cell r="AK71" t="str">
            <v>12050 - COMERCIAL PORTUGAL</v>
          </cell>
          <cell r="AL71" t="str">
            <v>Ocultar</v>
          </cell>
          <cell r="AM71" t="str">
            <v>12370 - COMERCIAL TOTTA</v>
          </cell>
          <cell r="AN71" t="str">
            <v>Ocultar</v>
          </cell>
          <cell r="AO71" t="str">
            <v>Ocultar</v>
          </cell>
          <cell r="AP71" t="str">
            <v>Ocultar</v>
          </cell>
          <cell r="AQ71" t="str">
            <v>30000 - PORTUGAL - PROFORMA</v>
          </cell>
        </row>
        <row r="72">
          <cell r="AI72" t="str">
            <v>10000 - GRUPO SANTANDER CENTRAL HISPANO</v>
          </cell>
          <cell r="AJ72" t="str">
            <v>11000 - BANCA COMERCIAL EUROPA</v>
          </cell>
          <cell r="AK72" t="str">
            <v>12050 - COMERCIAL PORTUGAL</v>
          </cell>
          <cell r="AL72" t="str">
            <v>Ocultar</v>
          </cell>
          <cell r="AM72" t="str">
            <v>12390 - COMERCIAL PREDIAL</v>
          </cell>
          <cell r="AN72" t="str">
            <v>Ocultar</v>
          </cell>
          <cell r="AO72" t="str">
            <v>Ocultar</v>
          </cell>
          <cell r="AP72" t="str">
            <v>Ocultar</v>
          </cell>
          <cell r="AQ72" t="str">
            <v>30000 - PORTUGAL - PROFORMA</v>
          </cell>
        </row>
        <row r="73">
          <cell r="AI73" t="str">
            <v>10000 - GRUPO SANTANDER CENTRAL HISPANO</v>
          </cell>
          <cell r="AJ73" t="str">
            <v>11000 - BANCA COMERCIAL EUROPA</v>
          </cell>
          <cell r="AK73" t="str">
            <v>12050 - COMERCIAL PORTUGAL</v>
          </cell>
          <cell r="AL73" t="str">
            <v>Ocultar</v>
          </cell>
          <cell r="AM73" t="str">
            <v>12310 - AJUSTES IMPUTADOS PORTUGAL</v>
          </cell>
          <cell r="AN73" t="str">
            <v>Ocultar</v>
          </cell>
          <cell r="AO73" t="str">
            <v>Ocultar</v>
          </cell>
          <cell r="AP73" t="str">
            <v>Ocultar</v>
          </cell>
          <cell r="AQ73" t="str">
            <v>30000 - PORTUGAL - PROFORMA</v>
          </cell>
        </row>
        <row r="74">
          <cell r="AI74" t="str">
            <v>Ocultar</v>
          </cell>
          <cell r="AJ74" t="str">
            <v>Ocultar</v>
          </cell>
          <cell r="AK74" t="str">
            <v>Ocultar</v>
          </cell>
          <cell r="AL74" t="str">
            <v>Ocultar</v>
          </cell>
          <cell r="AM74" t="str">
            <v>Ocultar</v>
          </cell>
          <cell r="AN74" t="str">
            <v>Ocultar</v>
          </cell>
          <cell r="AO74" t="str">
            <v>Ocultar</v>
          </cell>
          <cell r="AP74" t="str">
            <v>Ocultar</v>
          </cell>
          <cell r="AQ74" t="str">
            <v>Ocultar</v>
          </cell>
        </row>
        <row r="75">
          <cell r="AI75" t="str">
            <v>10000 - GRUPO SANTANDER CENTRAL HISPANO</v>
          </cell>
          <cell r="AJ75" t="str">
            <v>11000 - BANCA COMERCIAL EUROPA</v>
          </cell>
          <cell r="AK75" t="str">
            <v>15000 - BANESTO CONSOLIDADO</v>
          </cell>
          <cell r="AL75" t="str">
            <v>Ocultar</v>
          </cell>
          <cell r="AM75" t="str">
            <v>Ocultar</v>
          </cell>
          <cell r="AN75" t="str">
            <v>Ocultar</v>
          </cell>
          <cell r="AO75" t="str">
            <v>Ocultar</v>
          </cell>
          <cell r="AP75" t="str">
            <v>Ocultar</v>
          </cell>
          <cell r="AQ75" t="str">
            <v>Ocultar</v>
          </cell>
        </row>
        <row r="76">
          <cell r="AI76" t="str">
            <v>Ocultar</v>
          </cell>
          <cell r="AJ76" t="str">
            <v>Ocultar</v>
          </cell>
          <cell r="AK76" t="str">
            <v>Ocultar</v>
          </cell>
          <cell r="AL76" t="str">
            <v>Ocultar</v>
          </cell>
          <cell r="AM76" t="str">
            <v>Ocultar</v>
          </cell>
          <cell r="AN76" t="str">
            <v>Ocultar</v>
          </cell>
          <cell r="AO76" t="str">
            <v>Ocultar</v>
          </cell>
          <cell r="AP76" t="str">
            <v>Ocultar</v>
          </cell>
          <cell r="AQ76" t="str">
            <v>Ocultar</v>
          </cell>
        </row>
        <row r="77">
          <cell r="AI77" t="str">
            <v>Ocultar</v>
          </cell>
          <cell r="AJ77" t="str">
            <v>Ocultar</v>
          </cell>
          <cell r="AK77" t="str">
            <v>Ocultar</v>
          </cell>
          <cell r="AL77" t="str">
            <v>Ocultar</v>
          </cell>
          <cell r="AM77" t="str">
            <v>Ocultar</v>
          </cell>
          <cell r="AN77" t="str">
            <v>Ocultar</v>
          </cell>
          <cell r="AO77" t="str">
            <v>Ocultar</v>
          </cell>
          <cell r="AP77" t="str">
            <v>Ocultar</v>
          </cell>
          <cell r="AQ77" t="str">
            <v>Ocultar</v>
          </cell>
        </row>
        <row r="78">
          <cell r="AI78" t="str">
            <v>10000 - GRUPO SANTANDER CENTRAL HISPANO</v>
          </cell>
          <cell r="AJ78" t="str">
            <v>12001 - BANCA COMERCIAL AMERICA</v>
          </cell>
          <cell r="AK78" t="str">
            <v>Ocultar</v>
          </cell>
          <cell r="AL78" t="str">
            <v>12010 - COMERCIAL CHILE</v>
          </cell>
          <cell r="AM78" t="str">
            <v>Ocultar</v>
          </cell>
          <cell r="AN78" t="str">
            <v>Ocultar</v>
          </cell>
          <cell r="AO78" t="str">
            <v>Ocultar</v>
          </cell>
          <cell r="AP78" t="str">
            <v>22010 - LATINOAMERICA PROFORMA - CHILE</v>
          </cell>
          <cell r="AQ78" t="str">
            <v>22000 - LATINOAMERICA - PROFORMA</v>
          </cell>
        </row>
        <row r="79">
          <cell r="AI79" t="str">
            <v>10000 - GRUPO SANTANDER CENTRAL HISPANO</v>
          </cell>
          <cell r="AJ79" t="str">
            <v>12001 - BANCA COMERCIAL AMERICA</v>
          </cell>
          <cell r="AK79" t="str">
            <v>Ocultar</v>
          </cell>
          <cell r="AL79" t="str">
            <v>12020 - COMERCIAL URUGUAY</v>
          </cell>
          <cell r="AM79" t="str">
            <v>Ocultar</v>
          </cell>
          <cell r="AN79" t="str">
            <v>Ocultar</v>
          </cell>
          <cell r="AO79" t="str">
            <v>Ocultar</v>
          </cell>
          <cell r="AP79" t="str">
            <v>22020 - LATINOAMERICA PROFORMA - URUGUAY</v>
          </cell>
          <cell r="AQ79" t="str">
            <v>22000 - LATINOAMERICA - PROFORMA</v>
          </cell>
        </row>
        <row r="80">
          <cell r="AI80" t="str">
            <v>10000 - GRUPO SANTANDER CENTRAL HISPANO</v>
          </cell>
          <cell r="AJ80" t="str">
            <v>12001 - BANCA COMERCIAL AMERICA</v>
          </cell>
          <cell r="AK80" t="str">
            <v>Ocultar</v>
          </cell>
          <cell r="AL80" t="str">
            <v>12030 - COMERCIAL PUERTO RICO</v>
          </cell>
          <cell r="AM80" t="str">
            <v>Ocultar</v>
          </cell>
          <cell r="AN80" t="str">
            <v>Ocultar</v>
          </cell>
          <cell r="AO80" t="str">
            <v>Ocultar</v>
          </cell>
          <cell r="AP80" t="str">
            <v>22030 - LATINOAMERICA PROFORMA - PUERTO RICO</v>
          </cell>
          <cell r="AQ80" t="str">
            <v>22000 - LATINOAMERICA - PROFORMA</v>
          </cell>
        </row>
        <row r="81">
          <cell r="AI81" t="str">
            <v>10000 - GRUPO SANTANDER CENTRAL HISPANO</v>
          </cell>
          <cell r="AJ81" t="str">
            <v>12001 - BANCA COMERCIAL AMERICA</v>
          </cell>
          <cell r="AK81" t="str">
            <v>Ocultar</v>
          </cell>
          <cell r="AL81" t="str">
            <v>12080 - COMERCIAL PERU</v>
          </cell>
          <cell r="AM81" t="str">
            <v>Ocultar</v>
          </cell>
          <cell r="AN81" t="str">
            <v>Ocultar</v>
          </cell>
          <cell r="AO81" t="str">
            <v>Ocultar</v>
          </cell>
          <cell r="AP81" t="str">
            <v>22080 - LATINOAMERICA PROFORMA - PERU</v>
          </cell>
          <cell r="AQ81" t="str">
            <v>22000 - LATINOAMERICA - PROFORMA</v>
          </cell>
        </row>
        <row r="82">
          <cell r="AI82" t="str">
            <v>10000 - GRUPO SANTANDER CENTRAL HISPANO</v>
          </cell>
          <cell r="AJ82" t="str">
            <v>12001 - BANCA COMERCIAL AMERICA</v>
          </cell>
          <cell r="AK82" t="str">
            <v>Ocultar</v>
          </cell>
          <cell r="AL82" t="str">
            <v>12110 - COMERCIAL VENEZUELA</v>
          </cell>
          <cell r="AM82" t="str">
            <v>Ocultar</v>
          </cell>
          <cell r="AN82" t="str">
            <v>Ocultar</v>
          </cell>
          <cell r="AO82" t="str">
            <v>Ocultar</v>
          </cell>
          <cell r="AP82" t="str">
            <v>22110 - LATINOAMERICA PROFORMA - VENEZUELA</v>
          </cell>
          <cell r="AQ82" t="str">
            <v>22000 - LATINOAMERICA - PROFORMA</v>
          </cell>
        </row>
        <row r="83">
          <cell r="AI83" t="str">
            <v>10000 - GRUPO SANTANDER CENTRAL HISPANO</v>
          </cell>
          <cell r="AJ83" t="str">
            <v>12001 - BANCA COMERCIAL AMERICA</v>
          </cell>
          <cell r="AK83" t="str">
            <v>Ocultar</v>
          </cell>
          <cell r="AL83" t="str">
            <v>12130 - COMERCIAL MEJICO</v>
          </cell>
          <cell r="AM83" t="str">
            <v>Ocultar</v>
          </cell>
          <cell r="AN83" t="str">
            <v>Ocultar</v>
          </cell>
          <cell r="AO83" t="str">
            <v>Ocultar</v>
          </cell>
          <cell r="AP83" t="str">
            <v>22130 - LATINOAMERICA PROFORMA - MEJICO</v>
          </cell>
          <cell r="AQ83" t="str">
            <v>22000 - LATINOAMERICA - PROFORMA</v>
          </cell>
        </row>
        <row r="84">
          <cell r="AI84" t="str">
            <v>10000 - GRUPO SANTANDER CENTRAL HISPANO</v>
          </cell>
          <cell r="AJ84" t="str">
            <v>12001 - BANCA COMERCIAL AMERICA</v>
          </cell>
          <cell r="AK84" t="str">
            <v>Ocultar</v>
          </cell>
          <cell r="AL84" t="str">
            <v>12130 - COMERCIAL MEJICO</v>
          </cell>
          <cell r="AM84" t="str">
            <v>Ocultar</v>
          </cell>
          <cell r="AN84" t="str">
            <v>Ocultar</v>
          </cell>
          <cell r="AO84" t="str">
            <v>Ocultar</v>
          </cell>
          <cell r="AP84" t="str">
            <v>22130 - LATINOAMERICA PROFORMA - MEJICO</v>
          </cell>
          <cell r="AQ84" t="str">
            <v>22000 - LATINOAMERICA - PROFORMA</v>
          </cell>
        </row>
        <row r="85">
          <cell r="AI85" t="str">
            <v>10000 - GRUPO SANTANDER CENTRAL HISPANO</v>
          </cell>
          <cell r="AJ85" t="str">
            <v>12001 - BANCA COMERCIAL AMERICA</v>
          </cell>
          <cell r="AK85" t="str">
            <v>Ocultar</v>
          </cell>
          <cell r="AL85" t="str">
            <v>12140 - COMERCIAL COLOMBIA</v>
          </cell>
          <cell r="AM85" t="str">
            <v>Ocultar</v>
          </cell>
          <cell r="AN85" t="str">
            <v>Ocultar</v>
          </cell>
          <cell r="AO85" t="str">
            <v>Ocultar</v>
          </cell>
          <cell r="AP85" t="str">
            <v>22140 - LATINOAMERICA PROFORMA - COLOMBIA</v>
          </cell>
          <cell r="AQ85" t="str">
            <v>22000 - LATINOAMERICA - PROFORMA</v>
          </cell>
        </row>
        <row r="86">
          <cell r="AI86" t="str">
            <v>10000 - GRUPO SANTANDER CENTRAL HISPANO</v>
          </cell>
          <cell r="AJ86" t="str">
            <v>12001 - BANCA COMERCIAL AMERICA</v>
          </cell>
          <cell r="AK86" t="str">
            <v>Ocultar</v>
          </cell>
          <cell r="AL86" t="str">
            <v>12150 - COMERCIAL ARGENTINA</v>
          </cell>
          <cell r="AM86" t="str">
            <v>Ocultar</v>
          </cell>
          <cell r="AN86" t="str">
            <v>Ocultar</v>
          </cell>
          <cell r="AO86" t="str">
            <v>Ocultar</v>
          </cell>
          <cell r="AP86" t="str">
            <v>22150 - LATINOAMERICA PROFORMA - ARGENTINA</v>
          </cell>
          <cell r="AQ86" t="str">
            <v>22000 - LATINOAMERICA - PROFORMA</v>
          </cell>
        </row>
        <row r="87">
          <cell r="AI87" t="str">
            <v>10000 - GRUPO SANTANDER CENTRAL HISPANO</v>
          </cell>
          <cell r="AJ87" t="str">
            <v>12001 - BANCA COMERCIAL AMERICA</v>
          </cell>
          <cell r="AK87" t="str">
            <v>Ocultar</v>
          </cell>
          <cell r="AL87" t="str">
            <v>12160 - COMERCIAL BRASIL CONSOLIDADO</v>
          </cell>
          <cell r="AM87" t="str">
            <v>Ocultar</v>
          </cell>
          <cell r="AN87" t="str">
            <v>Ocultar</v>
          </cell>
          <cell r="AO87" t="str">
            <v>Ocultar</v>
          </cell>
          <cell r="AP87" t="str">
            <v>22160 - LATINOAMERICA PROFORMA - BRASIL</v>
          </cell>
          <cell r="AQ87" t="str">
            <v>22000 - LATINOAMERICA - PROFORMA</v>
          </cell>
        </row>
        <row r="88">
          <cell r="AI88" t="str">
            <v>10000 - GRUPO SANTANDER CENTRAL HISPANO</v>
          </cell>
          <cell r="AJ88" t="str">
            <v>12001 - BANCA COMERCIAL AMERICA</v>
          </cell>
          <cell r="AK88" t="str">
            <v>Ocultar</v>
          </cell>
          <cell r="AL88" t="str">
            <v>12200 - COMERCIAL RESTO AMERICA</v>
          </cell>
          <cell r="AM88" t="str">
            <v>Ocultar</v>
          </cell>
          <cell r="AN88" t="str">
            <v>Ocultar</v>
          </cell>
          <cell r="AO88" t="str">
            <v>Ocultar</v>
          </cell>
          <cell r="AP88" t="str">
            <v>22200 - LATINOAMERICA PROFORMA - RESTO</v>
          </cell>
          <cell r="AQ88" t="str">
            <v>22000 - LATINOAMERICA - PROFORMA</v>
          </cell>
        </row>
        <row r="89">
          <cell r="AI89" t="str">
            <v>10000 - GRUPO SANTANDER CENTRAL HISPANO</v>
          </cell>
          <cell r="AJ89" t="str">
            <v>12001 - BANCA COMERCIAL AMERICA</v>
          </cell>
          <cell r="AK89" t="str">
            <v>Ocultar</v>
          </cell>
          <cell r="AL89" t="str">
            <v>12350 - COMERCIAL BOLIVIA</v>
          </cell>
          <cell r="AM89" t="str">
            <v>Ocultar</v>
          </cell>
          <cell r="AN89" t="str">
            <v>Ocultar</v>
          </cell>
          <cell r="AO89" t="str">
            <v>Ocultar</v>
          </cell>
          <cell r="AP89" t="str">
            <v>22350 - LATINOAMERICA PROFORMA - BOLIVIA</v>
          </cell>
          <cell r="AQ89" t="str">
            <v>22000 - LATINOAMERICA - PROFORMA</v>
          </cell>
        </row>
        <row r="90">
          <cell r="AI90" t="str">
            <v>10000 - GRUPO SANTANDER CENTRAL HISPANO</v>
          </cell>
          <cell r="AJ90" t="str">
            <v>12001 - BANCA COMERCIAL AMERICA</v>
          </cell>
          <cell r="AK90" t="str">
            <v>Ocultar</v>
          </cell>
          <cell r="AL90" t="str">
            <v>12360 - COMERCIAL PANAMA</v>
          </cell>
          <cell r="AM90" t="str">
            <v>Ocultar</v>
          </cell>
          <cell r="AN90" t="str">
            <v>Ocultar</v>
          </cell>
          <cell r="AO90" t="str">
            <v>Ocultar</v>
          </cell>
          <cell r="AP90" t="str">
            <v>22360 - LATINOAMERICA PROFORMA - PANAMA</v>
          </cell>
          <cell r="AQ90" t="str">
            <v>22000 - LATINOAMERICA - PROFORMA</v>
          </cell>
        </row>
        <row r="91">
          <cell r="AI91" t="str">
            <v>10000 - GRUPO SANTANDER CENTRAL HISPANO</v>
          </cell>
          <cell r="AJ91" t="str">
            <v>12001 - BANCA COMERCIAL AMERICA</v>
          </cell>
          <cell r="AK91" t="str">
            <v>Ocultar</v>
          </cell>
          <cell r="AL91" t="str">
            <v>12420 - COMERCIAL PARAGUAY</v>
          </cell>
          <cell r="AM91" t="str">
            <v>Ocultar</v>
          </cell>
          <cell r="AN91" t="str">
            <v>Ocultar</v>
          </cell>
          <cell r="AO91" t="str">
            <v>Ocultar</v>
          </cell>
          <cell r="AP91" t="str">
            <v>22420 - LATINOAMERICA PROFORMA - PARAGUAY</v>
          </cell>
          <cell r="AQ91" t="str">
            <v>22000 - LATINOAMERICA - PROFORMA</v>
          </cell>
        </row>
        <row r="92">
          <cell r="AI92" t="str">
            <v>Ocultar</v>
          </cell>
          <cell r="AJ92" t="str">
            <v>Ocultar</v>
          </cell>
          <cell r="AK92" t="str">
            <v>Ocultar</v>
          </cell>
          <cell r="AL92" t="str">
            <v>Ocultar</v>
          </cell>
          <cell r="AM92" t="str">
            <v>Ocultar</v>
          </cell>
          <cell r="AN92" t="str">
            <v>Ocultar</v>
          </cell>
          <cell r="AO92" t="str">
            <v>Ocultar</v>
          </cell>
          <cell r="AP92" t="str">
            <v>Ocultar</v>
          </cell>
          <cell r="AQ92" t="str">
            <v>Ocultar</v>
          </cell>
        </row>
        <row r="93">
          <cell r="AI93" t="str">
            <v>Ocultar</v>
          </cell>
          <cell r="AJ93" t="str">
            <v>Ocultar</v>
          </cell>
          <cell r="AK93" t="str">
            <v>Ocultar</v>
          </cell>
          <cell r="AL93" t="str">
            <v>Ocultar</v>
          </cell>
          <cell r="AM93" t="str">
            <v>Ocultar</v>
          </cell>
          <cell r="AN93" t="str">
            <v>Ocultar</v>
          </cell>
          <cell r="AO93" t="str">
            <v>Ocultar</v>
          </cell>
          <cell r="AP93" t="str">
            <v>Ocultar</v>
          </cell>
          <cell r="AQ93" t="str">
            <v>Ocultar</v>
          </cell>
        </row>
        <row r="94">
          <cell r="AI94" t="str">
            <v>10000 - GRUPO SANTANDER CENTRAL HISPANO</v>
          </cell>
          <cell r="AJ94" t="str">
            <v>13000 - BANCA MAYORISTA GLOBAL</v>
          </cell>
          <cell r="AK94" t="str">
            <v>13009 - AJUSTES - BANCA MAYORISTA GLOBAL</v>
          </cell>
          <cell r="AL94" t="str">
            <v>Ocultar</v>
          </cell>
          <cell r="AM94" t="str">
            <v>Ocultar</v>
          </cell>
          <cell r="AN94" t="str">
            <v>Ocultar</v>
          </cell>
          <cell r="AO94" t="str">
            <v>Ocultar</v>
          </cell>
          <cell r="AP94" t="str">
            <v>Ocultar</v>
          </cell>
          <cell r="AQ94" t="str">
            <v>Ocultar</v>
          </cell>
        </row>
        <row r="95">
          <cell r="AI95" t="str">
            <v>10000 - GRUPO SANTANDER CENTRAL HISPANO</v>
          </cell>
          <cell r="AJ95" t="str">
            <v>13000 - BANCA MAYORISTA GLOBAL</v>
          </cell>
          <cell r="AK95" t="str">
            <v>13010 - BANCA DE INVERSIONES</v>
          </cell>
          <cell r="AL95" t="str">
            <v>13012 - BANCA DE INVERSIONES (SIN AMERICA)</v>
          </cell>
          <cell r="AM95" t="str">
            <v>14130 - BANCA DE INVERSIONES - FILIPINAS</v>
          </cell>
          <cell r="AN95" t="str">
            <v>Ocultar</v>
          </cell>
          <cell r="AO95" t="str">
            <v>Ocultar</v>
          </cell>
          <cell r="AP95" t="str">
            <v>Ocultar</v>
          </cell>
          <cell r="AQ95" t="str">
            <v>Ocultar</v>
          </cell>
        </row>
        <row r="96">
          <cell r="AI96" t="str">
            <v>10000 - GRUPO SANTANDER CENTRAL HISPANO</v>
          </cell>
          <cell r="AJ96" t="str">
            <v>13000 - BANCA MAYORISTA GLOBAL</v>
          </cell>
          <cell r="AK96" t="str">
            <v>13010 - BANCA DE INVERSIONES</v>
          </cell>
          <cell r="AL96" t="str">
            <v>14010 - BANCA DE INVERSIONES - ESPAÑA</v>
          </cell>
          <cell r="AM96" t="str">
            <v>Ocultar</v>
          </cell>
          <cell r="AN96" t="str">
            <v>Ocultar</v>
          </cell>
          <cell r="AO96" t="str">
            <v>Ocultar</v>
          </cell>
          <cell r="AP96" t="str">
            <v>Ocultar</v>
          </cell>
          <cell r="AQ96" t="str">
            <v>Ocultar</v>
          </cell>
        </row>
        <row r="97">
          <cell r="AI97" t="str">
            <v>10000 - GRUPO SANTANDER CENTRAL HISPANO</v>
          </cell>
          <cell r="AJ97" t="str">
            <v>13000 - BANCA MAYORISTA GLOBAL</v>
          </cell>
          <cell r="AK97" t="str">
            <v>13010 - BANCA DE INVERSIONES</v>
          </cell>
          <cell r="AL97" t="str">
            <v>14090 - BANCA DE INVERSIONES - PORTUGAL</v>
          </cell>
          <cell r="AM97" t="str">
            <v>Ocultar</v>
          </cell>
          <cell r="AN97" t="str">
            <v>Ocultar</v>
          </cell>
          <cell r="AO97" t="str">
            <v>Ocultar</v>
          </cell>
          <cell r="AP97" t="str">
            <v>Ocultar</v>
          </cell>
          <cell r="AQ97" t="str">
            <v>30000 - PORTUGAL - PROFORMA</v>
          </cell>
        </row>
        <row r="98">
          <cell r="AI98" t="str">
            <v>10000 - GRUPO SANTANDER CENTRAL HISPANO</v>
          </cell>
          <cell r="AJ98" t="str">
            <v>13000 - BANCA MAYORISTA GLOBAL</v>
          </cell>
          <cell r="AK98" t="str">
            <v>13010 - BANCA DE INVERSIONES</v>
          </cell>
          <cell r="AL98" t="str">
            <v>13011 - BANCA DE INVERSIONES - AMERICA</v>
          </cell>
          <cell r="AM98" t="str">
            <v>14170 - BANCA DE INVERSIONES - PERU</v>
          </cell>
          <cell r="AN98" t="str">
            <v>Ocultar</v>
          </cell>
          <cell r="AO98" t="str">
            <v>Ocultar</v>
          </cell>
          <cell r="AP98" t="str">
            <v>22080 - LATINOAMERICA PROFORMA - PERU</v>
          </cell>
          <cell r="AQ98" t="str">
            <v>22000 - LATINOAMERICA - PROFORMA</v>
          </cell>
        </row>
        <row r="99">
          <cell r="AI99" t="str">
            <v>10000 - GRUPO SANTANDER CENTRAL HISPANO</v>
          </cell>
          <cell r="AJ99" t="str">
            <v>13000 - BANCA MAYORISTA GLOBAL</v>
          </cell>
          <cell r="AK99" t="str">
            <v>13020 - BANCA CORPORATIVA MATRIZ</v>
          </cell>
          <cell r="AL99" t="str">
            <v>Ocultar</v>
          </cell>
          <cell r="AM99" t="str">
            <v>13029 - AJUSTES - BANCA CORPORATIVA</v>
          </cell>
          <cell r="AN99" t="str">
            <v>Ocultar</v>
          </cell>
          <cell r="AO99" t="str">
            <v>Ocultar</v>
          </cell>
          <cell r="AP99" t="str">
            <v>Ocultar</v>
          </cell>
          <cell r="AQ99" t="str">
            <v>Ocultar</v>
          </cell>
        </row>
        <row r="100">
          <cell r="AI100" t="str">
            <v>10000 - GRUPO SANTANDER CENTRAL HISPANO</v>
          </cell>
          <cell r="AJ100" t="str">
            <v>13000 - BANCA MAYORISTA GLOBAL</v>
          </cell>
          <cell r="AK100" t="str">
            <v>13030 - TESORERIA</v>
          </cell>
          <cell r="AL100" t="str">
            <v>Ocultar</v>
          </cell>
          <cell r="AM100" t="str">
            <v>13039 - AJUSTES - TESORERIA</v>
          </cell>
          <cell r="AN100" t="str">
            <v>Ocultar</v>
          </cell>
          <cell r="AO100" t="str">
            <v>Ocultar</v>
          </cell>
          <cell r="AP100" t="str">
            <v>Ocultar</v>
          </cell>
          <cell r="AQ100" t="str">
            <v>Ocultar</v>
          </cell>
        </row>
        <row r="101">
          <cell r="AI101" t="str">
            <v>10000 - GRUPO SANTANDER CENTRAL HISPANO</v>
          </cell>
          <cell r="AJ101" t="str">
            <v>13000 - BANCA MAYORISTA GLOBAL</v>
          </cell>
          <cell r="AK101" t="str">
            <v>13040 - CORPORATIVA Y TESORERIA EXTRANJERO</v>
          </cell>
          <cell r="AL101" t="str">
            <v>Ocultar</v>
          </cell>
          <cell r="AM101" t="str">
            <v>13301 - RESTO SUCURSALES EN EL EXTRANJERO</v>
          </cell>
          <cell r="AN101" t="str">
            <v>Ocultar</v>
          </cell>
          <cell r="AO101" t="str">
            <v>Ocultar</v>
          </cell>
          <cell r="AP101" t="str">
            <v>Ocultar</v>
          </cell>
          <cell r="AQ101" t="str">
            <v>Ocultar</v>
          </cell>
        </row>
        <row r="102">
          <cell r="AI102" t="str">
            <v>10000 - GRUPO SANTANDER CENTRAL HISPANO</v>
          </cell>
          <cell r="AJ102" t="str">
            <v>13000 - BANCA MAYORISTA GLOBAL</v>
          </cell>
          <cell r="AK102" t="str">
            <v>13050 - RESULTADOS POR ARGENTINA</v>
          </cell>
          <cell r="AL102" t="str">
            <v>Ocultar</v>
          </cell>
          <cell r="AM102" t="str">
            <v>Ocultar</v>
          </cell>
          <cell r="AN102" t="str">
            <v>Ocultar</v>
          </cell>
          <cell r="AO102" t="str">
            <v>Ocultar</v>
          </cell>
          <cell r="AP102" t="str">
            <v>Ocultar</v>
          </cell>
          <cell r="AQ102" t="str">
            <v>Ocultar</v>
          </cell>
        </row>
        <row r="103">
          <cell r="AI103" t="str">
            <v>Ocultar</v>
          </cell>
          <cell r="AJ103" t="str">
            <v>Ocultar</v>
          </cell>
          <cell r="AK103" t="str">
            <v>Ocultar</v>
          </cell>
          <cell r="AL103" t="str">
            <v>Ocultar</v>
          </cell>
          <cell r="AM103" t="str">
            <v>Ocultar</v>
          </cell>
          <cell r="AN103" t="str">
            <v>Ocultar</v>
          </cell>
          <cell r="AO103" t="str">
            <v>Ocultar</v>
          </cell>
          <cell r="AP103" t="str">
            <v>Ocultar</v>
          </cell>
          <cell r="AQ103" t="str">
            <v>Ocultar</v>
          </cell>
        </row>
        <row r="104">
          <cell r="AI104" t="str">
            <v>Ocultar</v>
          </cell>
          <cell r="AJ104" t="str">
            <v>Ocultar</v>
          </cell>
          <cell r="AK104" t="str">
            <v>Ocultar</v>
          </cell>
          <cell r="AL104" t="str">
            <v>Ocultar</v>
          </cell>
          <cell r="AM104" t="str">
            <v>Ocultar</v>
          </cell>
          <cell r="AN104" t="str">
            <v>Ocultar</v>
          </cell>
          <cell r="AO104" t="str">
            <v>Ocultar</v>
          </cell>
          <cell r="AP104" t="str">
            <v>Ocultar</v>
          </cell>
          <cell r="AQ104" t="str">
            <v>Ocultar</v>
          </cell>
        </row>
        <row r="105">
          <cell r="AI105" t="str">
            <v>10000 - GRUPO SANTANDER CENTRAL HISPANO</v>
          </cell>
          <cell r="AJ105" t="str">
            <v>16000 - GESTION DE ACTIVOS Y BANCA PRIVADA</v>
          </cell>
          <cell r="AK105" t="str">
            <v>16001 - GESTION DE ACTIVOS</v>
          </cell>
          <cell r="AL105" t="str">
            <v>16300 - GESTION DE ACTIVOS - ESPAÑA</v>
          </cell>
          <cell r="AM105" t="str">
            <v>Ocultar</v>
          </cell>
          <cell r="AN105" t="str">
            <v>Ocultar</v>
          </cell>
          <cell r="AO105" t="str">
            <v>Ocultar</v>
          </cell>
          <cell r="AP105" t="str">
            <v>Ocultar</v>
          </cell>
          <cell r="AQ105" t="str">
            <v>Ocultar</v>
          </cell>
        </row>
        <row r="106">
          <cell r="AI106" t="str">
            <v>10000 - GRUPO SANTANDER CENTRAL HISPANO</v>
          </cell>
          <cell r="AJ106" t="str">
            <v>16000 - GESTION DE ACTIVOS Y BANCA PRIVADA</v>
          </cell>
          <cell r="AK106" t="str">
            <v>16001 - GESTION DE ACTIVOS</v>
          </cell>
          <cell r="AL106" t="str">
            <v>16050 - GESTION DE ACTIVOS - PORTUGAL</v>
          </cell>
          <cell r="AM106" t="str">
            <v>Ocultar</v>
          </cell>
          <cell r="AN106" t="str">
            <v>Ocultar</v>
          </cell>
          <cell r="AO106" t="str">
            <v>Ocultar</v>
          </cell>
          <cell r="AP106" t="str">
            <v>Ocultar</v>
          </cell>
          <cell r="AQ106" t="str">
            <v>30000 - PORTUGAL - PROFORMA</v>
          </cell>
        </row>
        <row r="107">
          <cell r="AI107" t="str">
            <v>10000 - GRUPO SANTANDER CENTRAL HISPANO</v>
          </cell>
          <cell r="AJ107" t="str">
            <v>16000 - GESTION DE ACTIVOS Y BANCA PRIVADA</v>
          </cell>
          <cell r="AK107" t="str">
            <v>16001 - GESTION DE ACTIVOS</v>
          </cell>
          <cell r="AL107" t="str">
            <v>16003 - GESTORAS - AMERICA</v>
          </cell>
          <cell r="AM107" t="str">
            <v>16080 - GESTION DE ACTIVOS - PERU</v>
          </cell>
          <cell r="AN107" t="str">
            <v>Ocultar</v>
          </cell>
          <cell r="AO107" t="str">
            <v>Ocultar</v>
          </cell>
          <cell r="AP107" t="str">
            <v>22080 - LATINOAMERICA PROFORMA - PERU</v>
          </cell>
          <cell r="AQ107" t="str">
            <v>22000 - LATINOAMERICA - PROFORMA</v>
          </cell>
        </row>
        <row r="108">
          <cell r="AI108" t="str">
            <v>10000 - GRUPO SANTANDER CENTRAL HISPANO</v>
          </cell>
          <cell r="AJ108" t="str">
            <v>16000 - GESTION DE ACTIVOS Y BANCA PRIVADA</v>
          </cell>
          <cell r="AK108" t="str">
            <v>16002 - BANCA PRIVADA</v>
          </cell>
          <cell r="AL108" t="str">
            <v>16410 - B.S.N. BANIF</v>
          </cell>
          <cell r="AM108" t="str">
            <v>Ocultar</v>
          </cell>
          <cell r="AN108" t="str">
            <v>Ocultar</v>
          </cell>
          <cell r="AO108" t="str">
            <v>Ocultar</v>
          </cell>
          <cell r="AP108" t="str">
            <v>Ocultar</v>
          </cell>
          <cell r="AQ108" t="str">
            <v>Ocultar</v>
          </cell>
        </row>
        <row r="109">
          <cell r="AI109" t="str">
            <v>10000 - GRUPO SANTANDER CENTRAL HISPANO</v>
          </cell>
          <cell r="AJ109" t="str">
            <v>16000 - GESTION DE ACTIVOS Y BANCA PRIVADA</v>
          </cell>
          <cell r="AK109" t="str">
            <v>16002 - BANCA PRIVADA</v>
          </cell>
          <cell r="AL109" t="str">
            <v>16700 - B.P.I. INTERNACIONAL</v>
          </cell>
          <cell r="AM109" t="str">
            <v>16500 - RESTO B.P.I.</v>
          </cell>
          <cell r="AN109" t="str">
            <v>Ocultar</v>
          </cell>
          <cell r="AO109" t="str">
            <v>Ocultar</v>
          </cell>
          <cell r="AP109" t="str">
            <v>Ocultar</v>
          </cell>
          <cell r="AQ109" t="str">
            <v>Ocultar</v>
          </cell>
        </row>
        <row r="110">
          <cell r="AI110" t="str">
            <v>10000 - GRUPO SANTANDER CENTRAL HISPANO</v>
          </cell>
          <cell r="AJ110" t="str">
            <v>16000 - GESTION DE ACTIVOS Y BANCA PRIVADA</v>
          </cell>
          <cell r="AK110" t="str">
            <v>16002 - BANCA PRIVADA</v>
          </cell>
          <cell r="AL110" t="str">
            <v>16700 - B.P.I. INTERNACIONAL</v>
          </cell>
          <cell r="AM110" t="str">
            <v>29000 - BPI - AMERICA</v>
          </cell>
          <cell r="AN110" t="str">
            <v>29010 - BPI - CHILE</v>
          </cell>
          <cell r="AO110" t="str">
            <v>Ocultar</v>
          </cell>
          <cell r="AP110" t="str">
            <v>22010 - LATINOAMERICA PROFORMA - CHILE</v>
          </cell>
          <cell r="AQ110" t="str">
            <v>22000 - LATINOAMERICA - PROFORMA</v>
          </cell>
        </row>
        <row r="111">
          <cell r="AI111" t="str">
            <v>10000 - GRUPO SANTANDER CENTRAL HISPANO</v>
          </cell>
          <cell r="AJ111" t="str">
            <v>16000 - GESTION DE ACTIVOS Y BANCA PRIVADA</v>
          </cell>
          <cell r="AK111" t="str">
            <v>16002 - BANCA PRIVADA</v>
          </cell>
          <cell r="AL111" t="str">
            <v>16700 - B.P.I. INTERNACIONAL</v>
          </cell>
          <cell r="AM111" t="str">
            <v>29000 - BPI - AMERICA</v>
          </cell>
          <cell r="AN111" t="str">
            <v>29350 - BPI - BOLIVIA</v>
          </cell>
          <cell r="AO111" t="str">
            <v>Ocultar</v>
          </cell>
          <cell r="AP111" t="str">
            <v>22350 - LATINOAMERICA PROFORMA - BOLIVIA</v>
          </cell>
          <cell r="AQ111" t="str">
            <v>22000 - LATINOAMERICA - PROFORMA</v>
          </cell>
        </row>
        <row r="112">
          <cell r="AI112" t="str">
            <v>10000 - GRUPO SANTANDER CENTRAL HISPANO</v>
          </cell>
          <cell r="AJ112" t="str">
            <v>16000 - GESTION DE ACTIVOS Y BANCA PRIVADA</v>
          </cell>
          <cell r="AK112" t="str">
            <v>16002 - BANCA PRIVADA</v>
          </cell>
          <cell r="AL112" t="str">
            <v>16700 - B.P.I. INTERNACIONAL</v>
          </cell>
          <cell r="AM112" t="str">
            <v>29000 - BPI - AMERICA</v>
          </cell>
          <cell r="AN112" t="str">
            <v>29360 - RESTO LATINOAMERICA (PAN)</v>
          </cell>
          <cell r="AO112" t="str">
            <v>Ocultar</v>
          </cell>
          <cell r="AP112" t="str">
            <v>22200 - LATINOAMERICA PROFORMA - RESTO</v>
          </cell>
          <cell r="AQ112" t="str">
            <v>22000 - LATINOAMERICA - PROFORMA</v>
          </cell>
        </row>
        <row r="113">
          <cell r="AI113" t="str">
            <v>10000 - GRUPO SANTANDER CENTRAL HISPANO</v>
          </cell>
          <cell r="AJ113" t="str">
            <v>16000 - GESTION DE ACTIVOS Y BANCA PRIVADA</v>
          </cell>
          <cell r="AK113" t="str">
            <v>16002 - BANCA PRIVADA</v>
          </cell>
          <cell r="AL113" t="str">
            <v>16700 - B.P.I. INTERNACIONAL</v>
          </cell>
          <cell r="AM113" t="str">
            <v>29000 - BPI - AMERICA</v>
          </cell>
          <cell r="AN113" t="str">
            <v>29420 - BPI - PARAGUAY</v>
          </cell>
          <cell r="AO113" t="str">
            <v>Ocultar</v>
          </cell>
          <cell r="AP113" t="str">
            <v>22420 - LATINOAMERICA PROFORMA - PARAGUAY</v>
          </cell>
          <cell r="AQ113" t="str">
            <v>22000 - LATINOAMERICA - PROFORMA</v>
          </cell>
        </row>
        <row r="114">
          <cell r="AI114" t="str">
            <v>Ocultar</v>
          </cell>
          <cell r="AJ114" t="str">
            <v>Ocultar</v>
          </cell>
          <cell r="AK114" t="str">
            <v>Ocultar</v>
          </cell>
          <cell r="AL114" t="str">
            <v>Ocultar</v>
          </cell>
          <cell r="AM114" t="str">
            <v>Ocultar</v>
          </cell>
          <cell r="AN114" t="str">
            <v>Ocultar</v>
          </cell>
          <cell r="AO114" t="str">
            <v>Ocultar</v>
          </cell>
          <cell r="AP114" t="str">
            <v>Ocultar</v>
          </cell>
          <cell r="AQ114" t="str">
            <v>Ocultar</v>
          </cell>
        </row>
        <row r="115">
          <cell r="AI115" t="str">
            <v>Ocultar</v>
          </cell>
          <cell r="AJ115" t="str">
            <v>Ocultar</v>
          </cell>
          <cell r="AK115" t="str">
            <v>Ocultar</v>
          </cell>
          <cell r="AL115" t="str">
            <v>Ocultar</v>
          </cell>
          <cell r="AM115" t="str">
            <v>Ocultar</v>
          </cell>
          <cell r="AN115" t="str">
            <v>Ocultar</v>
          </cell>
          <cell r="AO115" t="str">
            <v>Ocultar</v>
          </cell>
          <cell r="AP115" t="str">
            <v>Ocultar</v>
          </cell>
          <cell r="AQ115" t="str">
            <v>Ocultar</v>
          </cell>
        </row>
        <row r="116">
          <cell r="AI116" t="str">
            <v>10000 - GRUPO SANTANDER CENTRAL HISPANO</v>
          </cell>
          <cell r="AJ116" t="str">
            <v>17000 - PARTICIPACIONES / GESTION FINANCIERA</v>
          </cell>
          <cell r="AK116" t="str">
            <v>Ocultar</v>
          </cell>
          <cell r="AL116" t="str">
            <v>Ocultar</v>
          </cell>
          <cell r="AM116" t="str">
            <v>Ocultar</v>
          </cell>
          <cell r="AN116" t="str">
            <v>Ocultar</v>
          </cell>
          <cell r="AO116" t="str">
            <v>Ocultar</v>
          </cell>
          <cell r="AP116" t="str">
            <v>Ocultar</v>
          </cell>
          <cell r="AQ116" t="str">
            <v>Ocultar</v>
          </cell>
        </row>
        <row r="117">
          <cell r="AI117" t="str">
            <v>10000 - GRUPO SANTANDER CENTRAL HISPANO</v>
          </cell>
          <cell r="AJ117" t="str">
            <v>17000 - PARTICIPACIONES / GESTION FINANCIERA</v>
          </cell>
          <cell r="AK117" t="str">
            <v>Ocultar</v>
          </cell>
          <cell r="AL117" t="str">
            <v>Ocultar</v>
          </cell>
          <cell r="AM117" t="str">
            <v>Ocultar</v>
          </cell>
          <cell r="AN117" t="str">
            <v>Ocultar</v>
          </cell>
          <cell r="AO117" t="str">
            <v>Ocultar</v>
          </cell>
          <cell r="AP117" t="str">
            <v>Ocultar</v>
          </cell>
          <cell r="AQ117" t="str">
            <v>Ocultar</v>
          </cell>
        </row>
        <row r="118">
          <cell r="AI118" t="str">
            <v>10000 - GRUPO SANTANDER CENTRAL HISPANO</v>
          </cell>
          <cell r="AJ118" t="str">
            <v>17000 - PARTICIPACIONES / GESTION FINANCIERA</v>
          </cell>
          <cell r="AK118" t="str">
            <v>Ocultar</v>
          </cell>
          <cell r="AL118" t="str">
            <v>Ocultar</v>
          </cell>
          <cell r="AM118" t="str">
            <v>Ocultar</v>
          </cell>
          <cell r="AN118" t="str">
            <v>Ocultar</v>
          </cell>
          <cell r="AO118" t="str">
            <v>Ocultar</v>
          </cell>
          <cell r="AP118" t="str">
            <v>Ocultar</v>
          </cell>
          <cell r="AQ118" t="str">
            <v>Ocultar</v>
          </cell>
        </row>
        <row r="119">
          <cell r="AI119" t="str">
            <v>10000 - GRUPO SANTANDER CENTRAL HISPANO</v>
          </cell>
          <cell r="AJ119" t="str">
            <v>17000 - PARTICIPACIONES / GESTION FINANCIERA</v>
          </cell>
          <cell r="AK119" t="str">
            <v>Ocultar</v>
          </cell>
          <cell r="AL119" t="str">
            <v>Ocultar</v>
          </cell>
          <cell r="AM119" t="str">
            <v>Ocultar</v>
          </cell>
          <cell r="AN119" t="str">
            <v>Ocultar</v>
          </cell>
          <cell r="AO119" t="str">
            <v>Ocultar</v>
          </cell>
          <cell r="AP119" t="str">
            <v>Ocultar</v>
          </cell>
          <cell r="AQ119" t="str">
            <v>Ocultar</v>
          </cell>
        </row>
        <row r="120">
          <cell r="AI120" t="str">
            <v>Ocultar</v>
          </cell>
          <cell r="AJ120" t="str">
            <v>Ocultar</v>
          </cell>
          <cell r="AK120" t="str">
            <v>Ocultar</v>
          </cell>
          <cell r="AL120" t="str">
            <v>Ocultar</v>
          </cell>
          <cell r="AM120" t="str">
            <v>Ocultar</v>
          </cell>
          <cell r="AN120" t="str">
            <v>Ocultar</v>
          </cell>
          <cell r="AO120" t="str">
            <v>Ocultar</v>
          </cell>
          <cell r="AP120" t="str">
            <v>Ocultar</v>
          </cell>
          <cell r="AQ120" t="str">
            <v>Ocultar</v>
          </cell>
        </row>
        <row r="121">
          <cell r="AI121" t="str">
            <v>Ocultar</v>
          </cell>
          <cell r="AJ121" t="str">
            <v>Ocultar</v>
          </cell>
          <cell r="AK121" t="str">
            <v>Ocultar</v>
          </cell>
          <cell r="AL121" t="str">
            <v>Ocultar</v>
          </cell>
          <cell r="AM121" t="str">
            <v>Ocultar</v>
          </cell>
          <cell r="AN121" t="str">
            <v>Ocultar</v>
          </cell>
          <cell r="AO121" t="str">
            <v>Ocultar</v>
          </cell>
          <cell r="AP121" t="str">
            <v>Ocultar</v>
          </cell>
          <cell r="AQ121" t="str">
            <v>Ocultar</v>
          </cell>
        </row>
        <row r="122">
          <cell r="AI122" t="str">
            <v>10000 - GRUPO SANTANDER CENTRAL HISPANO</v>
          </cell>
          <cell r="AJ122" t="str">
            <v>11000 - BANCA COMERCIAL EUROPA</v>
          </cell>
          <cell r="AK122" t="str">
            <v>11500 - SANTANDER CONSUMER FINANCE</v>
          </cell>
          <cell r="AL122" t="str">
            <v>21001 - PATAGON - ESPAÑA</v>
          </cell>
          <cell r="AM122" t="str">
            <v>Ocultar</v>
          </cell>
          <cell r="AN122" t="str">
            <v>Ocultar</v>
          </cell>
          <cell r="AO122" t="str">
            <v>Ocultar</v>
          </cell>
          <cell r="AP122" t="str">
            <v>Ocultar</v>
          </cell>
          <cell r="AQ122" t="str">
            <v>Ocultar</v>
          </cell>
        </row>
        <row r="123">
          <cell r="AI123" t="str">
            <v>10000 - GRUPO SANTANDER CENTRAL HISPANO</v>
          </cell>
          <cell r="AJ123" t="str">
            <v>11000 - BANCA COMERCIAL EUROPA</v>
          </cell>
          <cell r="AK123" t="str">
            <v>21002 - DIREKT - ALEMANIA</v>
          </cell>
          <cell r="AL123" t="str">
            <v>Ocultar</v>
          </cell>
          <cell r="AM123" t="str">
            <v>Ocultar</v>
          </cell>
          <cell r="AN123" t="str">
            <v>Ocultar</v>
          </cell>
          <cell r="AO123" t="str">
            <v>Ocultar</v>
          </cell>
          <cell r="AP123" t="str">
            <v>Ocultar</v>
          </cell>
          <cell r="AQ123" t="str">
            <v>Ocultar</v>
          </cell>
        </row>
        <row r="124">
          <cell r="AI124" t="str">
            <v>Ocultar</v>
          </cell>
          <cell r="AJ124" t="str">
            <v>Ocultar</v>
          </cell>
          <cell r="AK124" t="str">
            <v>Ocultar</v>
          </cell>
          <cell r="AL124" t="str">
            <v>Ocultar</v>
          </cell>
          <cell r="AM124" t="str">
            <v>Ocultar</v>
          </cell>
          <cell r="AN124" t="str">
            <v>Ocultar</v>
          </cell>
          <cell r="AO124" t="str">
            <v>Ocultar</v>
          </cell>
          <cell r="AP124" t="str">
            <v>Ocultar</v>
          </cell>
          <cell r="AQ124" t="str">
            <v>Ocultar</v>
          </cell>
        </row>
        <row r="125">
          <cell r="AI125" t="str">
            <v>10000 - GRUPO SANTANDER CENTRAL HISPANO</v>
          </cell>
          <cell r="AJ125" t="str">
            <v>11000 - BANCA COMERCIAL EUROPA</v>
          </cell>
          <cell r="AK125" t="str">
            <v>11400 - MINORISTA</v>
          </cell>
          <cell r="AL125" t="str">
            <v>11600 - RED SANTANDER CENTRAL HISPANO</v>
          </cell>
          <cell r="AM125" t="str">
            <v>Ocultar</v>
          </cell>
          <cell r="AN125" t="str">
            <v>Ocultar</v>
          </cell>
          <cell r="AO125" t="str">
            <v>Ocultar</v>
          </cell>
          <cell r="AP125" t="str">
            <v>Ocultar</v>
          </cell>
          <cell r="AQ125" t="str">
            <v>Ocultar</v>
          </cell>
        </row>
        <row r="126">
          <cell r="AI126" t="str">
            <v>10000 - GRUPO SANTANDER CENTRAL HISPANO</v>
          </cell>
          <cell r="AJ126" t="str">
            <v>11000 - BANCA COMERCIAL EUROPA</v>
          </cell>
          <cell r="AK126" t="str">
            <v>11400 - MINORISTA</v>
          </cell>
          <cell r="AL126" t="str">
            <v>11800 - 4B, DINNERS</v>
          </cell>
          <cell r="AM126" t="str">
            <v>Ocultar</v>
          </cell>
          <cell r="AN126" t="str">
            <v>Ocultar</v>
          </cell>
          <cell r="AO126" t="str">
            <v>Ocultar</v>
          </cell>
          <cell r="AP126" t="str">
            <v>Ocultar</v>
          </cell>
          <cell r="AQ126" t="str">
            <v>Ocultar</v>
          </cell>
        </row>
        <row r="127">
          <cell r="AI127" t="str">
            <v>10000 - GRUPO SANTANDER CENTRAL HISPANO</v>
          </cell>
          <cell r="AJ127" t="str">
            <v>11000 - BANCA COMERCIAL EUROPA</v>
          </cell>
          <cell r="AK127" t="str">
            <v>11400 - MINORISTA</v>
          </cell>
          <cell r="AL127" t="str">
            <v>11009 - AJUSTES - MINORISTA</v>
          </cell>
          <cell r="AM127" t="str">
            <v>Ocultar</v>
          </cell>
          <cell r="AN127" t="str">
            <v>Ocultar</v>
          </cell>
          <cell r="AO127" t="str">
            <v>Ocultar</v>
          </cell>
          <cell r="AP127" t="str">
            <v>Ocultar</v>
          </cell>
          <cell r="AQ127" t="str">
            <v>Ocultar</v>
          </cell>
        </row>
        <row r="128">
          <cell r="AI128" t="str">
            <v>Ocultar</v>
          </cell>
          <cell r="AJ128" t="str">
            <v>Ocultar</v>
          </cell>
          <cell r="AK128" t="str">
            <v>Ocultar</v>
          </cell>
          <cell r="AL128" t="str">
            <v>Ocultar</v>
          </cell>
          <cell r="AM128" t="str">
            <v>Ocultar</v>
          </cell>
          <cell r="AN128" t="str">
            <v>Ocultar</v>
          </cell>
          <cell r="AO128" t="str">
            <v>Ocultar</v>
          </cell>
          <cell r="AP128" t="str">
            <v>Ocultar</v>
          </cell>
          <cell r="AQ128" t="str">
            <v>Ocultar</v>
          </cell>
        </row>
        <row r="129">
          <cell r="AI129" t="str">
            <v>10000 - GRUPO SANTANDER CENTRAL HISPANO</v>
          </cell>
          <cell r="AJ129" t="str">
            <v>11000 - BANCA COMERCIAL EUROPA</v>
          </cell>
          <cell r="AK129" t="str">
            <v>11500 - SANTANDER CONSUMER FINANCE</v>
          </cell>
          <cell r="AL129" t="str">
            <v>11501 - GRUPO HISPAMER</v>
          </cell>
          <cell r="AM129" t="str">
            <v>Ocultar</v>
          </cell>
          <cell r="AN129" t="str">
            <v>Ocultar</v>
          </cell>
          <cell r="AO129" t="str">
            <v>Ocultar</v>
          </cell>
          <cell r="AP129" t="str">
            <v>Ocultar</v>
          </cell>
          <cell r="AQ129" t="str">
            <v>Ocultar</v>
          </cell>
        </row>
        <row r="130">
          <cell r="AI130" t="str">
            <v>10000 - GRUPO SANTANDER CENTRAL HISPANO</v>
          </cell>
          <cell r="AJ130" t="str">
            <v>11000 - BANCA COMERCIAL EUROPA</v>
          </cell>
          <cell r="AK130" t="str">
            <v>11500 - SANTANDER CONSUMER FINANCE</v>
          </cell>
          <cell r="AL130" t="str">
            <v>12120 - FINCONSUMO</v>
          </cell>
          <cell r="AM130" t="str">
            <v>Ocultar</v>
          </cell>
          <cell r="AN130" t="str">
            <v>Ocultar</v>
          </cell>
          <cell r="AO130" t="str">
            <v>Ocultar</v>
          </cell>
          <cell r="AP130" t="str">
            <v>Ocultar</v>
          </cell>
          <cell r="AQ130" t="str">
            <v>Ocultar</v>
          </cell>
        </row>
        <row r="131">
          <cell r="AI131" t="str">
            <v>10000 - GRUPO SANTANDER CENTRAL HISPANO</v>
          </cell>
          <cell r="AJ131" t="str">
            <v>11000 - BANCA COMERCIAL EUROPA</v>
          </cell>
          <cell r="AK131" t="str">
            <v>11500 - SANTANDER CONSUMER FINANCE</v>
          </cell>
          <cell r="AL131" t="str">
            <v>12060 - CC BANK - AKB</v>
          </cell>
          <cell r="AM131" t="str">
            <v>Ocultar</v>
          </cell>
          <cell r="AN131" t="str">
            <v>Ocultar</v>
          </cell>
          <cell r="AO131" t="str">
            <v>Ocultar</v>
          </cell>
          <cell r="AP131" t="str">
            <v>Ocultar</v>
          </cell>
          <cell r="AQ131" t="str">
            <v>Ocultar</v>
          </cell>
        </row>
        <row r="132">
          <cell r="AI132" t="str">
            <v>10000 - GRUPO SANTANDER CENTRAL HISPANO</v>
          </cell>
          <cell r="AJ132" t="str">
            <v>11000 - BANCA COMERCIAL EUROPA</v>
          </cell>
          <cell r="AK132" t="str">
            <v>11500 - SANTANDER CONSUMER FINANCE</v>
          </cell>
          <cell r="AL132" t="str">
            <v>11502 - RESTO CONSUMO NO BANCARIO</v>
          </cell>
          <cell r="AM132" t="str">
            <v>Ocultar</v>
          </cell>
          <cell r="AN132" t="str">
            <v>Ocultar</v>
          </cell>
          <cell r="AO132" t="str">
            <v>Ocultar</v>
          </cell>
          <cell r="AP132" t="str">
            <v>Ocultar</v>
          </cell>
          <cell r="AQ132" t="str">
            <v>Ocultar</v>
          </cell>
        </row>
        <row r="133">
          <cell r="AI133" t="str">
            <v>10000 - GRUPO SANTANDER CENTRAL HISPANO</v>
          </cell>
          <cell r="AJ133" t="str">
            <v>11000 - BANCA COMERCIAL EUROPA</v>
          </cell>
          <cell r="AK133" t="str">
            <v>11500 - SANTANDER CONSUMER FINANCE</v>
          </cell>
          <cell r="AL133" t="str">
            <v>11540 - POLONIA</v>
          </cell>
          <cell r="AM133" t="str">
            <v>Ocultar</v>
          </cell>
          <cell r="AN133" t="str">
            <v>Ocultar</v>
          </cell>
          <cell r="AO133" t="str">
            <v>Ocultar</v>
          </cell>
          <cell r="AP133" t="str">
            <v>Ocultar</v>
          </cell>
          <cell r="AQ133" t="str">
            <v>Ocultar</v>
          </cell>
        </row>
        <row r="134">
          <cell r="AI134" t="str">
            <v>Ocultar</v>
          </cell>
          <cell r="AJ134" t="str">
            <v>Ocultar</v>
          </cell>
          <cell r="AK134" t="str">
            <v>Ocultar</v>
          </cell>
          <cell r="AL134" t="str">
            <v>Ocultar</v>
          </cell>
          <cell r="AM134" t="str">
            <v>Ocultar</v>
          </cell>
          <cell r="AN134" t="str">
            <v>Ocultar</v>
          </cell>
          <cell r="AO134" t="str">
            <v>Ocultar</v>
          </cell>
          <cell r="AP134" t="str">
            <v>Ocultar</v>
          </cell>
          <cell r="AQ134" t="str">
            <v>Ocultar</v>
          </cell>
        </row>
        <row r="135">
          <cell r="AI135" t="str">
            <v>10000 - GRUPO SANTANDER CENTRAL HISPANO</v>
          </cell>
          <cell r="AJ135" t="str">
            <v>11000 - BANCA COMERCIAL EUROPA</v>
          </cell>
          <cell r="AK135" t="str">
            <v>12050 - COMERCIAL PORTUGAL</v>
          </cell>
          <cell r="AL135" t="str">
            <v>Ocultar</v>
          </cell>
          <cell r="AM135" t="str">
            <v>12380 - COMERCIAL PORTUGAL RESTO</v>
          </cell>
          <cell r="AN135" t="str">
            <v>Ocultar</v>
          </cell>
          <cell r="AO135" t="str">
            <v>Ocultar</v>
          </cell>
          <cell r="AP135" t="str">
            <v>Ocultar</v>
          </cell>
          <cell r="AQ135" t="str">
            <v>30000 - PORTUGAL - PROFORMA</v>
          </cell>
        </row>
        <row r="136">
          <cell r="AI136" t="str">
            <v>10000 - GRUPO SANTANDER CENTRAL HISPANO</v>
          </cell>
          <cell r="AJ136" t="str">
            <v>11000 - BANCA COMERCIAL EUROPA</v>
          </cell>
          <cell r="AK136" t="str">
            <v>12050 - COMERCIAL PORTUGAL</v>
          </cell>
          <cell r="AL136" t="str">
            <v>Ocultar</v>
          </cell>
          <cell r="AM136" t="str">
            <v>12370 - COMERCIAL TOTTA</v>
          </cell>
          <cell r="AN136" t="str">
            <v>Ocultar</v>
          </cell>
          <cell r="AO136" t="str">
            <v>Ocultar</v>
          </cell>
          <cell r="AP136" t="str">
            <v>Ocultar</v>
          </cell>
          <cell r="AQ136" t="str">
            <v>30000 - PORTUGAL - PROFORMA</v>
          </cell>
        </row>
        <row r="137">
          <cell r="AI137" t="str">
            <v>10000 - GRUPO SANTANDER CENTRAL HISPANO</v>
          </cell>
          <cell r="AJ137" t="str">
            <v>11000 - BANCA COMERCIAL EUROPA</v>
          </cell>
          <cell r="AK137" t="str">
            <v>12050 - COMERCIAL PORTUGAL</v>
          </cell>
          <cell r="AL137" t="str">
            <v>Ocultar</v>
          </cell>
          <cell r="AM137" t="str">
            <v>12390 - COMERCIAL PREDIAL</v>
          </cell>
          <cell r="AN137" t="str">
            <v>Ocultar</v>
          </cell>
          <cell r="AO137" t="str">
            <v>Ocultar</v>
          </cell>
          <cell r="AP137" t="str">
            <v>Ocultar</v>
          </cell>
          <cell r="AQ137" t="str">
            <v>30000 - PORTUGAL - PROFORMA</v>
          </cell>
        </row>
        <row r="138">
          <cell r="AI138" t="str">
            <v>10000 - GRUPO SANTANDER CENTRAL HISPANO</v>
          </cell>
          <cell r="AJ138" t="str">
            <v>11000 - BANCA COMERCIAL EUROPA</v>
          </cell>
          <cell r="AK138" t="str">
            <v>12050 - COMERCIAL PORTUGAL</v>
          </cell>
          <cell r="AL138" t="str">
            <v>Ocultar</v>
          </cell>
          <cell r="AM138" t="str">
            <v>12310 - AJUSTES IMPUTADOS PORTUGAL</v>
          </cell>
          <cell r="AN138" t="str">
            <v>Ocultar</v>
          </cell>
          <cell r="AO138" t="str">
            <v>Ocultar</v>
          </cell>
          <cell r="AP138" t="str">
            <v>Ocultar</v>
          </cell>
          <cell r="AQ138" t="str">
            <v>30000 - PORTUGAL - PROFORMA</v>
          </cell>
        </row>
        <row r="139">
          <cell r="AI139" t="str">
            <v>Ocultar</v>
          </cell>
          <cell r="AJ139" t="str">
            <v>Ocultar</v>
          </cell>
          <cell r="AK139" t="str">
            <v>Ocultar</v>
          </cell>
          <cell r="AL139" t="str">
            <v>Ocultar</v>
          </cell>
          <cell r="AM139" t="str">
            <v>Ocultar</v>
          </cell>
          <cell r="AN139" t="str">
            <v>Ocultar</v>
          </cell>
          <cell r="AO139" t="str">
            <v>Ocultar</v>
          </cell>
          <cell r="AP139" t="str">
            <v>Ocultar</v>
          </cell>
          <cell r="AQ139" t="str">
            <v>Ocultar</v>
          </cell>
        </row>
        <row r="140">
          <cell r="AI140" t="str">
            <v>10000 - GRUPO SANTANDER CENTRAL HISPANO</v>
          </cell>
          <cell r="AJ140" t="str">
            <v>11000 - BANCA COMERCIAL EUROPA</v>
          </cell>
          <cell r="AK140" t="str">
            <v>15000 - BANESTO CONSOLIDADO</v>
          </cell>
          <cell r="AL140" t="str">
            <v>Ocultar</v>
          </cell>
          <cell r="AM140" t="str">
            <v>Ocultar</v>
          </cell>
          <cell r="AN140" t="str">
            <v>Ocultar</v>
          </cell>
          <cell r="AO140" t="str">
            <v>Ocultar</v>
          </cell>
          <cell r="AP140" t="str">
            <v>Ocultar</v>
          </cell>
          <cell r="AQ140" t="str">
            <v>Ocultar</v>
          </cell>
        </row>
        <row r="141">
          <cell r="AI141" t="str">
            <v>Ocultar</v>
          </cell>
          <cell r="AJ141" t="str">
            <v>Ocultar</v>
          </cell>
          <cell r="AK141" t="str">
            <v>Ocultar</v>
          </cell>
          <cell r="AL141" t="str">
            <v>Ocultar</v>
          </cell>
          <cell r="AM141" t="str">
            <v>Ocultar</v>
          </cell>
          <cell r="AN141" t="str">
            <v>Ocultar</v>
          </cell>
          <cell r="AO141" t="str">
            <v>Ocultar</v>
          </cell>
          <cell r="AP141" t="str">
            <v>Ocultar</v>
          </cell>
          <cell r="AQ141" t="str">
            <v>Ocultar</v>
          </cell>
        </row>
        <row r="142">
          <cell r="AI142" t="str">
            <v>Ocultar</v>
          </cell>
          <cell r="AJ142" t="str">
            <v>Ocultar</v>
          </cell>
          <cell r="AK142" t="str">
            <v>Ocultar</v>
          </cell>
          <cell r="AL142" t="str">
            <v>Ocultar</v>
          </cell>
          <cell r="AM142" t="str">
            <v>Ocultar</v>
          </cell>
          <cell r="AN142" t="str">
            <v>Ocultar</v>
          </cell>
          <cell r="AO142" t="str">
            <v>Ocultar</v>
          </cell>
          <cell r="AP142" t="str">
            <v>Ocultar</v>
          </cell>
          <cell r="AQ142" t="str">
            <v>Ocultar</v>
          </cell>
        </row>
        <row r="143">
          <cell r="AI143" t="str">
            <v>10000 - GRUPO SANTANDER CENTRAL HISPANO</v>
          </cell>
          <cell r="AJ143" t="str">
            <v>12001 - BANCA COMERCIAL AMERICA</v>
          </cell>
          <cell r="AK143" t="str">
            <v>Ocultar</v>
          </cell>
          <cell r="AL143" t="str">
            <v>12010 - COMERCIAL CHILE</v>
          </cell>
          <cell r="AM143" t="str">
            <v>Ocultar</v>
          </cell>
          <cell r="AN143" t="str">
            <v>Ocultar</v>
          </cell>
          <cell r="AO143" t="str">
            <v>Ocultar</v>
          </cell>
          <cell r="AP143" t="str">
            <v>22010 - LATINOAMERICA PROFORMA - CHILE</v>
          </cell>
          <cell r="AQ143" t="str">
            <v>22000 - LATINOAMERICA - PROFORMA</v>
          </cell>
        </row>
        <row r="144">
          <cell r="AI144" t="str">
            <v>10000 - GRUPO SANTANDER CENTRAL HISPANO</v>
          </cell>
          <cell r="AJ144" t="str">
            <v>12001 - BANCA COMERCIAL AMERICA</v>
          </cell>
          <cell r="AK144" t="str">
            <v>Ocultar</v>
          </cell>
          <cell r="AL144" t="str">
            <v>12020 - COMERCIAL URUGUAY</v>
          </cell>
          <cell r="AM144" t="str">
            <v>Ocultar</v>
          </cell>
          <cell r="AN144" t="str">
            <v>Ocultar</v>
          </cell>
          <cell r="AO144" t="str">
            <v>Ocultar</v>
          </cell>
          <cell r="AP144" t="str">
            <v>22020 - LATINOAMERICA PROFORMA - URUGUAY</v>
          </cell>
          <cell r="AQ144" t="str">
            <v>22000 - LATINOAMERICA - PROFORMA</v>
          </cell>
        </row>
        <row r="145">
          <cell r="AI145" t="str">
            <v>10000 - GRUPO SANTANDER CENTRAL HISPANO</v>
          </cell>
          <cell r="AJ145" t="str">
            <v>12001 - BANCA COMERCIAL AMERICA</v>
          </cell>
          <cell r="AK145" t="str">
            <v>Ocultar</v>
          </cell>
          <cell r="AL145" t="str">
            <v>12030 - COMERCIAL PUERTO RICO</v>
          </cell>
          <cell r="AM145" t="str">
            <v>Ocultar</v>
          </cell>
          <cell r="AN145" t="str">
            <v>Ocultar</v>
          </cell>
          <cell r="AO145" t="str">
            <v>Ocultar</v>
          </cell>
          <cell r="AP145" t="str">
            <v>22030 - LATINOAMERICA PROFORMA - PUERTO RICO</v>
          </cell>
          <cell r="AQ145" t="str">
            <v>22000 - LATINOAMERICA - PROFORMA</v>
          </cell>
        </row>
        <row r="146">
          <cell r="AI146" t="str">
            <v>10000 - GRUPO SANTANDER CENTRAL HISPANO</v>
          </cell>
          <cell r="AJ146" t="str">
            <v>12001 - BANCA COMERCIAL AMERICA</v>
          </cell>
          <cell r="AK146" t="str">
            <v>Ocultar</v>
          </cell>
          <cell r="AL146" t="str">
            <v>12080 - COMERCIAL PERU</v>
          </cell>
          <cell r="AM146" t="str">
            <v>Ocultar</v>
          </cell>
          <cell r="AN146" t="str">
            <v>Ocultar</v>
          </cell>
          <cell r="AO146" t="str">
            <v>Ocultar</v>
          </cell>
          <cell r="AP146" t="str">
            <v>22080 - LATINOAMERICA PROFORMA - PERU</v>
          </cell>
          <cell r="AQ146" t="str">
            <v>22000 - LATINOAMERICA - PROFORMA</v>
          </cell>
        </row>
        <row r="147">
          <cell r="AI147" t="str">
            <v>10000 - GRUPO SANTANDER CENTRAL HISPANO</v>
          </cell>
          <cell r="AJ147" t="str">
            <v>12001 - BANCA COMERCIAL AMERICA</v>
          </cell>
          <cell r="AK147" t="str">
            <v>Ocultar</v>
          </cell>
          <cell r="AL147" t="str">
            <v>12110 - COMERCIAL VENEZUELA</v>
          </cell>
          <cell r="AM147" t="str">
            <v>Ocultar</v>
          </cell>
          <cell r="AN147" t="str">
            <v>Ocultar</v>
          </cell>
          <cell r="AO147" t="str">
            <v>Ocultar</v>
          </cell>
          <cell r="AP147" t="str">
            <v>22110 - LATINOAMERICA PROFORMA - VENEZUELA</v>
          </cell>
          <cell r="AQ147" t="str">
            <v>22000 - LATINOAMERICA - PROFORMA</v>
          </cell>
        </row>
        <row r="148">
          <cell r="AI148" t="str">
            <v>10000 - GRUPO SANTANDER CENTRAL HISPANO</v>
          </cell>
          <cell r="AJ148" t="str">
            <v>12001 - BANCA COMERCIAL AMERICA</v>
          </cell>
          <cell r="AK148" t="str">
            <v>Ocultar</v>
          </cell>
          <cell r="AL148" t="str">
            <v>12130 - COMERCIAL MEJICO</v>
          </cell>
          <cell r="AM148" t="str">
            <v>Ocultar</v>
          </cell>
          <cell r="AN148" t="str">
            <v>Ocultar</v>
          </cell>
          <cell r="AO148" t="str">
            <v>Ocultar</v>
          </cell>
          <cell r="AP148" t="str">
            <v>22130 - LATINOAMERICA PROFORMA - MEJICO</v>
          </cell>
          <cell r="AQ148" t="str">
            <v>22000 - LATINOAMERICA - PROFORMA</v>
          </cell>
        </row>
        <row r="149">
          <cell r="AI149" t="str">
            <v>10000 - GRUPO SANTANDER CENTRAL HISPANO</v>
          </cell>
          <cell r="AJ149" t="str">
            <v>12001 - BANCA COMERCIAL AMERICA</v>
          </cell>
          <cell r="AK149" t="str">
            <v>Ocultar</v>
          </cell>
          <cell r="AL149" t="str">
            <v>12130 - COMERCIAL MEJICO</v>
          </cell>
          <cell r="AM149" t="str">
            <v>Ocultar</v>
          </cell>
          <cell r="AN149" t="str">
            <v>Ocultar</v>
          </cell>
          <cell r="AO149" t="str">
            <v>Ocultar</v>
          </cell>
          <cell r="AP149" t="str">
            <v>22130 - LATINOAMERICA PROFORMA - MEJICO</v>
          </cell>
          <cell r="AQ149" t="str">
            <v>22000 - LATINOAMERICA - PROFORMA</v>
          </cell>
        </row>
        <row r="150">
          <cell r="AI150" t="str">
            <v>10000 - GRUPO SANTANDER CENTRAL HISPANO</v>
          </cell>
          <cell r="AJ150" t="str">
            <v>12001 - BANCA COMERCIAL AMERICA</v>
          </cell>
          <cell r="AK150" t="str">
            <v>Ocultar</v>
          </cell>
          <cell r="AL150" t="str">
            <v>12140 - COMERCIAL COLOMBIA</v>
          </cell>
          <cell r="AM150" t="str">
            <v>Ocultar</v>
          </cell>
          <cell r="AN150" t="str">
            <v>Ocultar</v>
          </cell>
          <cell r="AO150" t="str">
            <v>Ocultar</v>
          </cell>
          <cell r="AP150" t="str">
            <v>22140 - LATINOAMERICA PROFORMA - COLOMBIA</v>
          </cell>
          <cell r="AQ150" t="str">
            <v>22000 - LATINOAMERICA - PROFORMA</v>
          </cell>
        </row>
        <row r="151">
          <cell r="AI151" t="str">
            <v>10000 - GRUPO SANTANDER CENTRAL HISPANO</v>
          </cell>
          <cell r="AJ151" t="str">
            <v>12001 - BANCA COMERCIAL AMERICA</v>
          </cell>
          <cell r="AK151" t="str">
            <v>Ocultar</v>
          </cell>
          <cell r="AL151" t="str">
            <v>12150 - COMERCIAL ARGENTINA</v>
          </cell>
          <cell r="AM151" t="str">
            <v>Ocultar</v>
          </cell>
          <cell r="AN151" t="str">
            <v>Ocultar</v>
          </cell>
          <cell r="AO151" t="str">
            <v>Ocultar</v>
          </cell>
          <cell r="AP151" t="str">
            <v>22150 - LATINOAMERICA PROFORMA - ARGENTINA</v>
          </cell>
          <cell r="AQ151" t="str">
            <v>22000 - LATINOAMERICA - PROFORMA</v>
          </cell>
        </row>
        <row r="152">
          <cell r="AI152" t="str">
            <v>10000 - GRUPO SANTANDER CENTRAL HISPANO</v>
          </cell>
          <cell r="AJ152" t="str">
            <v>12001 - BANCA COMERCIAL AMERICA</v>
          </cell>
          <cell r="AK152" t="str">
            <v>Ocultar</v>
          </cell>
          <cell r="AL152" t="str">
            <v>12160 - COMERCIAL BRASIL CONSOLIDADO</v>
          </cell>
          <cell r="AM152" t="str">
            <v>Ocultar</v>
          </cell>
          <cell r="AN152" t="str">
            <v>Ocultar</v>
          </cell>
          <cell r="AO152" t="str">
            <v>Ocultar</v>
          </cell>
          <cell r="AP152" t="str">
            <v>22160 - LATINOAMERICA PROFORMA - BRASIL</v>
          </cell>
          <cell r="AQ152" t="str">
            <v>22000 - LATINOAMERICA - PROFORMA</v>
          </cell>
        </row>
        <row r="153">
          <cell r="AI153" t="str">
            <v>10000 - GRUPO SANTANDER CENTRAL HISPANO</v>
          </cell>
          <cell r="AJ153" t="str">
            <v>12001 - BANCA COMERCIAL AMERICA</v>
          </cell>
          <cell r="AK153" t="str">
            <v>Ocultar</v>
          </cell>
          <cell r="AL153" t="str">
            <v>12200 - COMERCIAL RESTO AMERICA</v>
          </cell>
          <cell r="AM153" t="str">
            <v>Ocultar</v>
          </cell>
          <cell r="AN153" t="str">
            <v>Ocultar</v>
          </cell>
          <cell r="AO153" t="str">
            <v>Ocultar</v>
          </cell>
          <cell r="AP153" t="str">
            <v>22200 - LATINOAMERICA PROFORMA - RESTO</v>
          </cell>
          <cell r="AQ153" t="str">
            <v>22000 - LATINOAMERICA - PROFORMA</v>
          </cell>
        </row>
        <row r="154">
          <cell r="AI154" t="str">
            <v>10000 - GRUPO SANTANDER CENTRAL HISPANO</v>
          </cell>
          <cell r="AJ154" t="str">
            <v>12001 - BANCA COMERCIAL AMERICA</v>
          </cell>
          <cell r="AK154" t="str">
            <v>Ocultar</v>
          </cell>
          <cell r="AL154" t="str">
            <v>12350 - COMERCIAL BOLIVIA</v>
          </cell>
          <cell r="AM154" t="str">
            <v>Ocultar</v>
          </cell>
          <cell r="AN154" t="str">
            <v>Ocultar</v>
          </cell>
          <cell r="AO154" t="str">
            <v>Ocultar</v>
          </cell>
          <cell r="AP154" t="str">
            <v>22350 - LATINOAMERICA PROFORMA - BOLIVIA</v>
          </cell>
          <cell r="AQ154" t="str">
            <v>22000 - LATINOAMERICA - PROFORMA</v>
          </cell>
        </row>
        <row r="155">
          <cell r="AI155" t="str">
            <v>10000 - GRUPO SANTANDER CENTRAL HISPANO</v>
          </cell>
          <cell r="AJ155" t="str">
            <v>12001 - BANCA COMERCIAL AMERICA</v>
          </cell>
          <cell r="AK155" t="str">
            <v>Ocultar</v>
          </cell>
          <cell r="AL155" t="str">
            <v>12360 - COMERCIAL PANAMA</v>
          </cell>
          <cell r="AM155" t="str">
            <v>Ocultar</v>
          </cell>
          <cell r="AN155" t="str">
            <v>Ocultar</v>
          </cell>
          <cell r="AO155" t="str">
            <v>Ocultar</v>
          </cell>
          <cell r="AP155" t="str">
            <v>22360 - LATINOAMERICA PROFORMA - PANAMA</v>
          </cell>
          <cell r="AQ155" t="str">
            <v>22000 - LATINOAMERICA - PROFORMA</v>
          </cell>
        </row>
        <row r="156">
          <cell r="AI156" t="str">
            <v>10000 - GRUPO SANTANDER CENTRAL HISPANO</v>
          </cell>
          <cell r="AJ156" t="str">
            <v>12001 - BANCA COMERCIAL AMERICA</v>
          </cell>
          <cell r="AK156" t="str">
            <v>Ocultar</v>
          </cell>
          <cell r="AL156" t="str">
            <v>12420 - COMERCIAL PARAGUAY</v>
          </cell>
          <cell r="AM156" t="str">
            <v>Ocultar</v>
          </cell>
          <cell r="AN156" t="str">
            <v>Ocultar</v>
          </cell>
          <cell r="AO156" t="str">
            <v>Ocultar</v>
          </cell>
          <cell r="AP156" t="str">
            <v>22420 - LATINOAMERICA PROFORMA - PARAGUAY</v>
          </cell>
          <cell r="AQ156" t="str">
            <v>22000 - LATINOAMERICA - PROFORMA</v>
          </cell>
        </row>
        <row r="157">
          <cell r="AI157" t="str">
            <v>Ocultar</v>
          </cell>
          <cell r="AJ157" t="str">
            <v>Ocultar</v>
          </cell>
          <cell r="AK157" t="str">
            <v>Ocultar</v>
          </cell>
          <cell r="AL157" t="str">
            <v>Ocultar</v>
          </cell>
          <cell r="AM157" t="str">
            <v>Ocultar</v>
          </cell>
          <cell r="AN157" t="str">
            <v>Ocultar</v>
          </cell>
          <cell r="AO157" t="str">
            <v>Ocultar</v>
          </cell>
          <cell r="AP157" t="str">
            <v>Ocultar</v>
          </cell>
          <cell r="AQ157" t="str">
            <v>Ocultar</v>
          </cell>
        </row>
        <row r="158">
          <cell r="AI158" t="str">
            <v>Ocultar</v>
          </cell>
          <cell r="AJ158" t="str">
            <v>Ocultar</v>
          </cell>
          <cell r="AK158" t="str">
            <v>Ocultar</v>
          </cell>
          <cell r="AL158" t="str">
            <v>Ocultar</v>
          </cell>
          <cell r="AM158" t="str">
            <v>Ocultar</v>
          </cell>
          <cell r="AN158" t="str">
            <v>Ocultar</v>
          </cell>
          <cell r="AO158" t="str">
            <v>Ocultar</v>
          </cell>
          <cell r="AP158" t="str">
            <v>Ocultar</v>
          </cell>
          <cell r="AQ158" t="str">
            <v>Ocultar</v>
          </cell>
        </row>
        <row r="159">
          <cell r="AI159" t="str">
            <v>10000 - GRUPO SANTANDER CENTRAL HISPANO</v>
          </cell>
          <cell r="AJ159" t="str">
            <v>13000 - BANCA MAYORISTA GLOBAL</v>
          </cell>
          <cell r="AK159" t="str">
            <v>13009 - AJUSTES - BANCA MAYORISTA GLOBAL</v>
          </cell>
          <cell r="AL159" t="str">
            <v>Ocultar</v>
          </cell>
          <cell r="AM159" t="str">
            <v>Ocultar</v>
          </cell>
          <cell r="AN159" t="str">
            <v>Ocultar</v>
          </cell>
          <cell r="AO159" t="str">
            <v>Ocultar</v>
          </cell>
          <cell r="AP159" t="str">
            <v>Ocultar</v>
          </cell>
          <cell r="AQ159" t="str">
            <v>Ocultar</v>
          </cell>
        </row>
        <row r="160">
          <cell r="AI160" t="str">
            <v>10000 - GRUPO SANTANDER CENTRAL HISPANO</v>
          </cell>
          <cell r="AJ160" t="str">
            <v>13000 - BANCA MAYORISTA GLOBAL</v>
          </cell>
          <cell r="AK160" t="str">
            <v>13010 - BANCA DE INVERSIONES</v>
          </cell>
          <cell r="AL160" t="str">
            <v>13012 - BANCA DE INVERSIONES (SIN AMERICA)</v>
          </cell>
          <cell r="AM160" t="str">
            <v>14130 - BANCA DE INVERSIONES - FILIPINAS</v>
          </cell>
          <cell r="AN160" t="str">
            <v>Ocultar</v>
          </cell>
          <cell r="AO160" t="str">
            <v>Ocultar</v>
          </cell>
          <cell r="AP160" t="str">
            <v>Ocultar</v>
          </cell>
          <cell r="AQ160" t="str">
            <v>Ocultar</v>
          </cell>
        </row>
        <row r="161">
          <cell r="AI161" t="str">
            <v>10000 - GRUPO SANTANDER CENTRAL HISPANO</v>
          </cell>
          <cell r="AJ161" t="str">
            <v>13000 - BANCA MAYORISTA GLOBAL</v>
          </cell>
          <cell r="AK161" t="str">
            <v>13010 - BANCA DE INVERSIONES</v>
          </cell>
          <cell r="AL161" t="str">
            <v>14010 - BANCA DE INVERSIONES - ESPAÑA</v>
          </cell>
          <cell r="AM161" t="str">
            <v>Ocultar</v>
          </cell>
          <cell r="AN161" t="str">
            <v>Ocultar</v>
          </cell>
          <cell r="AO161" t="str">
            <v>Ocultar</v>
          </cell>
          <cell r="AP161" t="str">
            <v>Ocultar</v>
          </cell>
          <cell r="AQ161" t="str">
            <v>Ocultar</v>
          </cell>
        </row>
        <row r="162">
          <cell r="AI162" t="str">
            <v>10000 - GRUPO SANTANDER CENTRAL HISPANO</v>
          </cell>
          <cell r="AJ162" t="str">
            <v>13000 - BANCA MAYORISTA GLOBAL</v>
          </cell>
          <cell r="AK162" t="str">
            <v>13010 - BANCA DE INVERSIONES</v>
          </cell>
          <cell r="AL162" t="str">
            <v>14090 - BANCA DE INVERSIONES - PORTUGAL</v>
          </cell>
          <cell r="AM162" t="str">
            <v>Ocultar</v>
          </cell>
          <cell r="AN162" t="str">
            <v>Ocultar</v>
          </cell>
          <cell r="AO162" t="str">
            <v>Ocultar</v>
          </cell>
          <cell r="AP162" t="str">
            <v>Ocultar</v>
          </cell>
          <cell r="AQ162" t="str">
            <v>30000 - PORTUGAL - PROFORMA</v>
          </cell>
        </row>
        <row r="163">
          <cell r="AI163" t="str">
            <v>10000 - GRUPO SANTANDER CENTRAL HISPANO</v>
          </cell>
          <cell r="AJ163" t="str">
            <v>13000 - BANCA MAYORISTA GLOBAL</v>
          </cell>
          <cell r="AK163" t="str">
            <v>13010 - BANCA DE INVERSIONES</v>
          </cell>
          <cell r="AL163" t="str">
            <v>13011 - BANCA DE INVERSIONES - AMERICA</v>
          </cell>
          <cell r="AM163" t="str">
            <v>14170 - BANCA DE INVERSIONES - PERU</v>
          </cell>
          <cell r="AN163" t="str">
            <v>Ocultar</v>
          </cell>
          <cell r="AO163" t="str">
            <v>Ocultar</v>
          </cell>
          <cell r="AP163" t="str">
            <v>22080 - LATINOAMERICA PROFORMA - PERU</v>
          </cell>
          <cell r="AQ163" t="str">
            <v>22000 - LATINOAMERICA - PROFORMA</v>
          </cell>
        </row>
        <row r="164">
          <cell r="AI164" t="str">
            <v>10000 - GRUPO SANTANDER CENTRAL HISPANO</v>
          </cell>
          <cell r="AJ164" t="str">
            <v>13000 - BANCA MAYORISTA GLOBAL</v>
          </cell>
          <cell r="AK164" t="str">
            <v>13020 - BANCA CORPORATIVA MATRIZ</v>
          </cell>
          <cell r="AL164" t="str">
            <v>Ocultar</v>
          </cell>
          <cell r="AM164" t="str">
            <v>13029 - AJUSTES - BANCA CORPORATIVA</v>
          </cell>
          <cell r="AN164" t="str">
            <v>Ocultar</v>
          </cell>
          <cell r="AO164" t="str">
            <v>Ocultar</v>
          </cell>
          <cell r="AP164" t="str">
            <v>Ocultar</v>
          </cell>
          <cell r="AQ164" t="str">
            <v>Ocultar</v>
          </cell>
        </row>
        <row r="165">
          <cell r="AI165" t="str">
            <v>10000 - GRUPO SANTANDER CENTRAL HISPANO</v>
          </cell>
          <cell r="AJ165" t="str">
            <v>13000 - BANCA MAYORISTA GLOBAL</v>
          </cell>
          <cell r="AK165" t="str">
            <v>13030 - TESORERIA</v>
          </cell>
          <cell r="AL165" t="str">
            <v>Ocultar</v>
          </cell>
          <cell r="AM165" t="str">
            <v>13039 - AJUSTES - TESORERIA</v>
          </cell>
          <cell r="AN165" t="str">
            <v>Ocultar</v>
          </cell>
          <cell r="AO165" t="str">
            <v>Ocultar</v>
          </cell>
          <cell r="AP165" t="str">
            <v>Ocultar</v>
          </cell>
          <cell r="AQ165" t="str">
            <v>Ocultar</v>
          </cell>
        </row>
        <row r="166">
          <cell r="AI166" t="str">
            <v>10000 - GRUPO SANTANDER CENTRAL HISPANO</v>
          </cell>
          <cell r="AJ166" t="str">
            <v>13000 - BANCA MAYORISTA GLOBAL</v>
          </cell>
          <cell r="AK166" t="str">
            <v>13040 - CORPORATIVA Y TESORERIA EXTRANJERO</v>
          </cell>
          <cell r="AL166" t="str">
            <v>Ocultar</v>
          </cell>
          <cell r="AM166" t="str">
            <v>13301 - RESTO SUCURSALES EN EL EXTRANJERO</v>
          </cell>
          <cell r="AN166" t="str">
            <v>Ocultar</v>
          </cell>
          <cell r="AO166" t="str">
            <v>Ocultar</v>
          </cell>
          <cell r="AP166" t="str">
            <v>Ocultar</v>
          </cell>
          <cell r="AQ166" t="str">
            <v>Ocultar</v>
          </cell>
        </row>
        <row r="167">
          <cell r="AI167" t="str">
            <v>10000 - GRUPO SANTANDER CENTRAL HISPANO</v>
          </cell>
          <cell r="AJ167" t="str">
            <v>13000 - BANCA MAYORISTA GLOBAL</v>
          </cell>
          <cell r="AK167" t="str">
            <v>13050 - RESULTADOS POR ARGENTINA</v>
          </cell>
          <cell r="AL167" t="str">
            <v>Ocultar</v>
          </cell>
          <cell r="AM167" t="str">
            <v>Ocultar</v>
          </cell>
          <cell r="AN167" t="str">
            <v>Ocultar</v>
          </cell>
          <cell r="AO167" t="str">
            <v>Ocultar</v>
          </cell>
          <cell r="AP167" t="str">
            <v>Ocultar</v>
          </cell>
          <cell r="AQ167" t="str">
            <v>Ocultar</v>
          </cell>
        </row>
        <row r="168">
          <cell r="AI168" t="str">
            <v>Ocultar</v>
          </cell>
          <cell r="AJ168" t="str">
            <v>Ocultar</v>
          </cell>
          <cell r="AK168" t="str">
            <v>Ocultar</v>
          </cell>
          <cell r="AL168" t="str">
            <v>Ocultar</v>
          </cell>
          <cell r="AM168" t="str">
            <v>Ocultar</v>
          </cell>
          <cell r="AN168" t="str">
            <v>Ocultar</v>
          </cell>
          <cell r="AO168" t="str">
            <v>Ocultar</v>
          </cell>
          <cell r="AP168" t="str">
            <v>Ocultar</v>
          </cell>
          <cell r="AQ168" t="str">
            <v>Ocultar</v>
          </cell>
        </row>
        <row r="169">
          <cell r="AI169" t="str">
            <v>Ocultar</v>
          </cell>
          <cell r="AJ169" t="str">
            <v>Ocultar</v>
          </cell>
          <cell r="AK169" t="str">
            <v>Ocultar</v>
          </cell>
          <cell r="AL169" t="str">
            <v>Ocultar</v>
          </cell>
          <cell r="AM169" t="str">
            <v>Ocultar</v>
          </cell>
          <cell r="AN169" t="str">
            <v>Ocultar</v>
          </cell>
          <cell r="AO169" t="str">
            <v>Ocultar</v>
          </cell>
          <cell r="AP169" t="str">
            <v>Ocultar</v>
          </cell>
          <cell r="AQ169" t="str">
            <v>Ocultar</v>
          </cell>
        </row>
        <row r="170">
          <cell r="AI170" t="str">
            <v>10000 - GRUPO SANTANDER CENTRAL HISPANO</v>
          </cell>
          <cell r="AJ170" t="str">
            <v>16000 - GESTION DE ACTIVOS Y BANCA PRIVADA</v>
          </cell>
          <cell r="AK170" t="str">
            <v>16001 - GESTION DE ACTIVOS</v>
          </cell>
          <cell r="AL170" t="str">
            <v>16300 - GESTION DE ACTIVOS - ESPAÑA</v>
          </cell>
          <cell r="AM170" t="str">
            <v>Ocultar</v>
          </cell>
          <cell r="AN170" t="str">
            <v>Ocultar</v>
          </cell>
          <cell r="AO170" t="str">
            <v>Ocultar</v>
          </cell>
          <cell r="AP170" t="str">
            <v>Ocultar</v>
          </cell>
          <cell r="AQ170" t="str">
            <v>Ocultar</v>
          </cell>
        </row>
        <row r="171">
          <cell r="AI171" t="str">
            <v>10000 - GRUPO SANTANDER CENTRAL HISPANO</v>
          </cell>
          <cell r="AJ171" t="str">
            <v>16000 - GESTION DE ACTIVOS Y BANCA PRIVADA</v>
          </cell>
          <cell r="AK171" t="str">
            <v>16001 - GESTION DE ACTIVOS</v>
          </cell>
          <cell r="AL171" t="str">
            <v>16050 - GESTION DE ACTIVOS - PORTUGAL</v>
          </cell>
          <cell r="AM171" t="str">
            <v>Ocultar</v>
          </cell>
          <cell r="AN171" t="str">
            <v>Ocultar</v>
          </cell>
          <cell r="AO171" t="str">
            <v>Ocultar</v>
          </cell>
          <cell r="AP171" t="str">
            <v>Ocultar</v>
          </cell>
          <cell r="AQ171" t="str">
            <v>30000 - PORTUGAL - PROFORMA</v>
          </cell>
        </row>
        <row r="172">
          <cell r="AI172" t="str">
            <v>10000 - GRUPO SANTANDER CENTRAL HISPANO</v>
          </cell>
          <cell r="AJ172" t="str">
            <v>16000 - GESTION DE ACTIVOS Y BANCA PRIVADA</v>
          </cell>
          <cell r="AK172" t="str">
            <v>16001 - GESTION DE ACTIVOS</v>
          </cell>
          <cell r="AL172" t="str">
            <v>16003 - GESTORAS - AMERICA</v>
          </cell>
          <cell r="AM172" t="str">
            <v>16080 - GESTION DE ACTIVOS - PERU</v>
          </cell>
          <cell r="AN172" t="str">
            <v>Ocultar</v>
          </cell>
          <cell r="AO172" t="str">
            <v>Ocultar</v>
          </cell>
          <cell r="AP172" t="str">
            <v>22080 - LATINOAMERICA PROFORMA - PERU</v>
          </cell>
          <cell r="AQ172" t="str">
            <v>22000 - LATINOAMERICA - PROFORMA</v>
          </cell>
        </row>
        <row r="173">
          <cell r="AI173" t="str">
            <v>10000 - GRUPO SANTANDER CENTRAL HISPANO</v>
          </cell>
          <cell r="AJ173" t="str">
            <v>16000 - GESTION DE ACTIVOS Y BANCA PRIVADA</v>
          </cell>
          <cell r="AK173" t="str">
            <v>16002 - BANCA PRIVADA</v>
          </cell>
          <cell r="AL173" t="str">
            <v>16410 - B.S.N. BANIF</v>
          </cell>
          <cell r="AM173" t="str">
            <v>Ocultar</v>
          </cell>
          <cell r="AN173" t="str">
            <v>Ocultar</v>
          </cell>
          <cell r="AO173" t="str">
            <v>Ocultar</v>
          </cell>
          <cell r="AP173" t="str">
            <v>Ocultar</v>
          </cell>
          <cell r="AQ173" t="str">
            <v>Ocultar</v>
          </cell>
        </row>
        <row r="174">
          <cell r="AI174" t="str">
            <v>10000 - GRUPO SANTANDER CENTRAL HISPANO</v>
          </cell>
          <cell r="AJ174" t="str">
            <v>16000 - GESTION DE ACTIVOS Y BANCA PRIVADA</v>
          </cell>
          <cell r="AK174" t="str">
            <v>16002 - BANCA PRIVADA</v>
          </cell>
          <cell r="AL174" t="str">
            <v>16700 - B.P.I. INTERNACIONAL</v>
          </cell>
          <cell r="AM174" t="str">
            <v>16500 - RESTO B.P.I.</v>
          </cell>
          <cell r="AN174" t="str">
            <v>Ocultar</v>
          </cell>
          <cell r="AO174" t="str">
            <v>Ocultar</v>
          </cell>
          <cell r="AP174" t="str">
            <v>Ocultar</v>
          </cell>
          <cell r="AQ174" t="str">
            <v>Ocultar</v>
          </cell>
        </row>
        <row r="175">
          <cell r="AI175" t="str">
            <v>10000 - GRUPO SANTANDER CENTRAL HISPANO</v>
          </cell>
          <cell r="AJ175" t="str">
            <v>16000 - GESTION DE ACTIVOS Y BANCA PRIVADA</v>
          </cell>
          <cell r="AK175" t="str">
            <v>16002 - BANCA PRIVADA</v>
          </cell>
          <cell r="AL175" t="str">
            <v>16700 - B.P.I. INTERNACIONAL</v>
          </cell>
          <cell r="AM175" t="str">
            <v>29000 - BPI - AMERICA</v>
          </cell>
          <cell r="AN175" t="str">
            <v>29010 - BPI - CHILE</v>
          </cell>
          <cell r="AO175" t="str">
            <v>Ocultar</v>
          </cell>
          <cell r="AP175" t="str">
            <v>22010 - LATINOAMERICA PROFORMA - CHILE</v>
          </cell>
          <cell r="AQ175" t="str">
            <v>22000 - LATINOAMERICA - PROFORMA</v>
          </cell>
        </row>
        <row r="176">
          <cell r="AI176" t="str">
            <v>10000 - GRUPO SANTANDER CENTRAL HISPANO</v>
          </cell>
          <cell r="AJ176" t="str">
            <v>16000 - GESTION DE ACTIVOS Y BANCA PRIVADA</v>
          </cell>
          <cell r="AK176" t="str">
            <v>16002 - BANCA PRIVADA</v>
          </cell>
          <cell r="AL176" t="str">
            <v>16700 - B.P.I. INTERNACIONAL</v>
          </cell>
          <cell r="AM176" t="str">
            <v>29000 - BPI - AMERICA</v>
          </cell>
          <cell r="AN176" t="str">
            <v>29350 - BPI - BOLIVIA</v>
          </cell>
          <cell r="AO176" t="str">
            <v>Ocultar</v>
          </cell>
          <cell r="AP176" t="str">
            <v>22350 - LATINOAMERICA PROFORMA - BOLIVIA</v>
          </cell>
          <cell r="AQ176" t="str">
            <v>22000 - LATINOAMERICA - PROFORMA</v>
          </cell>
        </row>
        <row r="177">
          <cell r="AI177" t="str">
            <v>10000 - GRUPO SANTANDER CENTRAL HISPANO</v>
          </cell>
          <cell r="AJ177" t="str">
            <v>16000 - GESTION DE ACTIVOS Y BANCA PRIVADA</v>
          </cell>
          <cell r="AK177" t="str">
            <v>16002 - BANCA PRIVADA</v>
          </cell>
          <cell r="AL177" t="str">
            <v>16700 - B.P.I. INTERNACIONAL</v>
          </cell>
          <cell r="AM177" t="str">
            <v>29000 - BPI - AMERICA</v>
          </cell>
          <cell r="AN177" t="str">
            <v>29360 - RESTO LATINOAMERICA (PAN)</v>
          </cell>
          <cell r="AO177" t="str">
            <v>Ocultar</v>
          </cell>
          <cell r="AP177" t="str">
            <v>22200 - LATINOAMERICA PROFORMA - RESTO</v>
          </cell>
          <cell r="AQ177" t="str">
            <v>22000 - LATINOAMERICA - PROFORMA</v>
          </cell>
        </row>
        <row r="178">
          <cell r="AI178" t="str">
            <v>10000 - GRUPO SANTANDER CENTRAL HISPANO</v>
          </cell>
          <cell r="AJ178" t="str">
            <v>16000 - GESTION DE ACTIVOS Y BANCA PRIVADA</v>
          </cell>
          <cell r="AK178" t="str">
            <v>16002 - BANCA PRIVADA</v>
          </cell>
          <cell r="AL178" t="str">
            <v>16700 - B.P.I. INTERNACIONAL</v>
          </cell>
          <cell r="AM178" t="str">
            <v>29000 - BPI - AMERICA</v>
          </cell>
          <cell r="AN178" t="str">
            <v>29420 - BPI - PARAGUAY</v>
          </cell>
          <cell r="AO178" t="str">
            <v>Ocultar</v>
          </cell>
          <cell r="AP178" t="str">
            <v>22420 - LATINOAMERICA PROFORMA - PARAGUAY</v>
          </cell>
          <cell r="AQ178" t="str">
            <v>22000 - LATINOAMERICA - PROFORMA</v>
          </cell>
        </row>
        <row r="179">
          <cell r="AI179" t="str">
            <v>Ocultar</v>
          </cell>
          <cell r="AJ179" t="str">
            <v>Ocultar</v>
          </cell>
          <cell r="AK179" t="str">
            <v>Ocultar</v>
          </cell>
          <cell r="AL179" t="str">
            <v>Ocultar</v>
          </cell>
          <cell r="AM179" t="str">
            <v>Ocultar</v>
          </cell>
          <cell r="AN179" t="str">
            <v>Ocultar</v>
          </cell>
          <cell r="AO179" t="str">
            <v>Ocultar</v>
          </cell>
          <cell r="AP179" t="str">
            <v>Ocultar</v>
          </cell>
          <cell r="AQ179" t="str">
            <v>Ocultar</v>
          </cell>
        </row>
        <row r="180">
          <cell r="AI180" t="str">
            <v>Ocultar</v>
          </cell>
          <cell r="AJ180" t="str">
            <v>Ocultar</v>
          </cell>
          <cell r="AK180" t="str">
            <v>Ocultar</v>
          </cell>
          <cell r="AL180" t="str">
            <v>Ocultar</v>
          </cell>
          <cell r="AM180" t="str">
            <v>Ocultar</v>
          </cell>
          <cell r="AN180" t="str">
            <v>Ocultar</v>
          </cell>
          <cell r="AO180" t="str">
            <v>Ocultar</v>
          </cell>
          <cell r="AP180" t="str">
            <v>Ocultar</v>
          </cell>
          <cell r="AQ180" t="str">
            <v>Ocultar</v>
          </cell>
        </row>
        <row r="181">
          <cell r="AI181" t="str">
            <v>10000 - GRUPO SANTANDER CENTRAL HISPANO</v>
          </cell>
          <cell r="AJ181" t="str">
            <v>17000 - PARTICIPACIONES / GESTION FINANCIERA</v>
          </cell>
          <cell r="AK181" t="str">
            <v>Ocultar</v>
          </cell>
          <cell r="AL181" t="str">
            <v>Ocultar</v>
          </cell>
          <cell r="AM181" t="str">
            <v>Ocultar</v>
          </cell>
          <cell r="AN181" t="str">
            <v>Ocultar</v>
          </cell>
          <cell r="AO181" t="str">
            <v>Ocultar</v>
          </cell>
          <cell r="AP181" t="str">
            <v>Ocultar</v>
          </cell>
          <cell r="AQ181" t="str">
            <v>Ocultar</v>
          </cell>
        </row>
        <row r="182">
          <cell r="AI182" t="str">
            <v>10000 - GRUPO SANTANDER CENTRAL HISPANO</v>
          </cell>
          <cell r="AJ182" t="str">
            <v>17000 - PARTICIPACIONES / GESTION FINANCIERA</v>
          </cell>
          <cell r="AK182" t="str">
            <v>Ocultar</v>
          </cell>
          <cell r="AL182" t="str">
            <v>Ocultar</v>
          </cell>
          <cell r="AM182" t="str">
            <v>Ocultar</v>
          </cell>
          <cell r="AN182" t="str">
            <v>Ocultar</v>
          </cell>
          <cell r="AO182" t="str">
            <v>Ocultar</v>
          </cell>
          <cell r="AP182" t="str">
            <v>Ocultar</v>
          </cell>
          <cell r="AQ182" t="str">
            <v>Ocultar</v>
          </cell>
        </row>
        <row r="183">
          <cell r="AI183" t="str">
            <v>10000 - GRUPO SANTANDER CENTRAL HISPANO</v>
          </cell>
          <cell r="AJ183" t="str">
            <v>17000 - PARTICIPACIONES / GESTION FINANCIERA</v>
          </cell>
          <cell r="AK183" t="str">
            <v>Ocultar</v>
          </cell>
          <cell r="AL183" t="str">
            <v>Ocultar</v>
          </cell>
          <cell r="AM183" t="str">
            <v>Ocultar</v>
          </cell>
          <cell r="AN183" t="str">
            <v>Ocultar</v>
          </cell>
          <cell r="AO183" t="str">
            <v>Ocultar</v>
          </cell>
          <cell r="AP183" t="str">
            <v>Ocultar</v>
          </cell>
          <cell r="AQ183" t="str">
            <v>Ocultar</v>
          </cell>
        </row>
        <row r="184">
          <cell r="AI184" t="str">
            <v>10000 - GRUPO SANTANDER CENTRAL HISPANO</v>
          </cell>
          <cell r="AJ184" t="str">
            <v>17000 - PARTICIPACIONES / GESTION FINANCIERA</v>
          </cell>
          <cell r="AK184" t="str">
            <v>Ocultar</v>
          </cell>
          <cell r="AL184" t="str">
            <v>Ocultar</v>
          </cell>
          <cell r="AM184" t="str">
            <v>Ocultar</v>
          </cell>
          <cell r="AN184" t="str">
            <v>Ocultar</v>
          </cell>
          <cell r="AO184" t="str">
            <v>Ocultar</v>
          </cell>
          <cell r="AP184" t="str">
            <v>Ocultar</v>
          </cell>
          <cell r="AQ184" t="str">
            <v>Ocultar</v>
          </cell>
        </row>
        <row r="185">
          <cell r="AI185" t="str">
            <v>Ocultar</v>
          </cell>
          <cell r="AJ185" t="str">
            <v>Ocultar</v>
          </cell>
          <cell r="AK185" t="str">
            <v>Ocultar</v>
          </cell>
          <cell r="AL185" t="str">
            <v>Ocultar</v>
          </cell>
          <cell r="AM185" t="str">
            <v>Ocultar</v>
          </cell>
          <cell r="AN185" t="str">
            <v>Ocultar</v>
          </cell>
          <cell r="AO185" t="str">
            <v>Ocultar</v>
          </cell>
          <cell r="AP185" t="str">
            <v>Ocultar</v>
          </cell>
          <cell r="AQ185" t="str">
            <v>Ocultar</v>
          </cell>
        </row>
        <row r="186">
          <cell r="AI186" t="str">
            <v>10000 - GRUPO SANTANDER CENTRAL HISPANO</v>
          </cell>
          <cell r="AJ186" t="str">
            <v>13000 - BANCA MAYORISTA GLOBAL</v>
          </cell>
          <cell r="AK186" t="str">
            <v>13010 - BANCA DE INVERSIONES</v>
          </cell>
          <cell r="AL186" t="str">
            <v>13012 - BANCA DE INVERSIONES (SIN AMERICA)</v>
          </cell>
          <cell r="AM186" t="str">
            <v>14200 - AJUSTES CONSOLIDACION - B. INVERSIONES</v>
          </cell>
          <cell r="AN186" t="str">
            <v>Ocultar</v>
          </cell>
          <cell r="AO186" t="str">
            <v>Ocultar</v>
          </cell>
          <cell r="AP186" t="str">
            <v>Ocultar</v>
          </cell>
          <cell r="AQ186" t="str">
            <v>Ocultar</v>
          </cell>
        </row>
        <row r="187">
          <cell r="AI187" t="str">
            <v>10000 - GRUPO SANTANDER CENTRAL HISPANO</v>
          </cell>
          <cell r="AJ187" t="str">
            <v>13000 - BANCA MAYORISTA GLOBAL</v>
          </cell>
          <cell r="AK187" t="str">
            <v>13010 - BANCA DE INVERSIONES</v>
          </cell>
          <cell r="AL187" t="str">
            <v>13012 - BANCA DE INVERSIONES (SIN AMERICA)</v>
          </cell>
          <cell r="AM187" t="str">
            <v>14200 - AJUSTES CONSOLIDACION - B. INVERSIONES</v>
          </cell>
          <cell r="AN187" t="str">
            <v>Ocultar</v>
          </cell>
          <cell r="AO187" t="str">
            <v>Ocultar</v>
          </cell>
          <cell r="AP187" t="str">
            <v>Ocultar</v>
          </cell>
          <cell r="AQ187" t="str">
            <v>Ocultar</v>
          </cell>
        </row>
        <row r="188">
          <cell r="AI188" t="str">
            <v>10000 - GRUPO SANTANDER CENTRAL HISPANO</v>
          </cell>
          <cell r="AJ188" t="str">
            <v>13000 - BANCA MAYORISTA GLOBAL</v>
          </cell>
          <cell r="AK188" t="str">
            <v>13010 - BANCA DE INVERSIONES</v>
          </cell>
          <cell r="AL188" t="str">
            <v>13012 - BANCA DE INVERSIONES (SIN AMERICA)</v>
          </cell>
          <cell r="AM188" t="str">
            <v>14130 - BANCA DE INVERSIONES - FILIPINAS</v>
          </cell>
          <cell r="AN188" t="str">
            <v>Ocultar</v>
          </cell>
          <cell r="AO188" t="str">
            <v>Ocultar</v>
          </cell>
          <cell r="AP188" t="str">
            <v>Ocultar</v>
          </cell>
          <cell r="AQ188" t="str">
            <v>Ocultar</v>
          </cell>
        </row>
        <row r="189">
          <cell r="AI189" t="str">
            <v>10000 - GRUPO SANTANDER CENTRAL HISPANO</v>
          </cell>
          <cell r="AJ189" t="str">
            <v>13000 - BANCA MAYORISTA GLOBAL</v>
          </cell>
          <cell r="AK189" t="str">
            <v>13010 - BANCA DE INVERSIONES</v>
          </cell>
          <cell r="AL189" t="str">
            <v>13012 - BANCA DE INVERSIONES (SIN AMERICA)</v>
          </cell>
          <cell r="AM189" t="str">
            <v>14130 - BANCA DE INVERSIONES - FILIPINAS</v>
          </cell>
          <cell r="AN189" t="str">
            <v>Ocultar</v>
          </cell>
          <cell r="AO189" t="str">
            <v>Ocultar</v>
          </cell>
          <cell r="AP189" t="str">
            <v>Ocultar</v>
          </cell>
          <cell r="AQ189" t="str">
            <v>Ocultar</v>
          </cell>
        </row>
        <row r="190">
          <cell r="AI190" t="str">
            <v>Ocultar</v>
          </cell>
          <cell r="AJ190" t="str">
            <v>Ocultar</v>
          </cell>
          <cell r="AK190" t="str">
            <v>Ocultar</v>
          </cell>
          <cell r="AL190" t="str">
            <v>Ocultar</v>
          </cell>
          <cell r="AM190" t="str">
            <v>Ocultar</v>
          </cell>
          <cell r="AN190" t="str">
            <v>Ocultar</v>
          </cell>
          <cell r="AO190" t="str">
            <v>Ocultar</v>
          </cell>
          <cell r="AP190" t="str">
            <v>Ocultar</v>
          </cell>
          <cell r="AQ190" t="str">
            <v>Ocultar</v>
          </cell>
        </row>
        <row r="191">
          <cell r="AI191" t="str">
            <v>10000 - GRUPO SANTANDER CENTRAL HISPANO</v>
          </cell>
          <cell r="AJ191" t="str">
            <v>13000 - BANCA MAYORISTA GLOBAL</v>
          </cell>
          <cell r="AK191" t="str">
            <v>13020 - BANCA CORPORATIVA MATRIZ</v>
          </cell>
          <cell r="AL191" t="str">
            <v>Ocultar</v>
          </cell>
          <cell r="AM191" t="str">
            <v>13100 - GRANDES EMPRESAS MATRIZ</v>
          </cell>
          <cell r="AN191" t="str">
            <v>Ocultar</v>
          </cell>
          <cell r="AO191" t="str">
            <v>Ocultar</v>
          </cell>
          <cell r="AP191" t="str">
            <v>Ocultar</v>
          </cell>
          <cell r="AQ191" t="str">
            <v>Ocultar</v>
          </cell>
        </row>
        <row r="192">
          <cell r="AI192" t="str">
            <v>10000 - GRUPO SANTANDER CENTRAL HISPANO</v>
          </cell>
          <cell r="AJ192" t="str">
            <v>13000 - BANCA MAYORISTA GLOBAL</v>
          </cell>
          <cell r="AK192" t="str">
            <v>13020 - BANCA CORPORATIVA MATRIZ</v>
          </cell>
          <cell r="AL192" t="str">
            <v>Ocultar</v>
          </cell>
          <cell r="AM192" t="str">
            <v>13110 - I.F.I. (FINANCIACION INTERNACI0NAL)</v>
          </cell>
          <cell r="AN192" t="str">
            <v>Ocultar</v>
          </cell>
          <cell r="AO192" t="str">
            <v>Ocultar</v>
          </cell>
          <cell r="AP192" t="str">
            <v>Ocultar</v>
          </cell>
          <cell r="AQ192" t="str">
            <v>Ocultar</v>
          </cell>
        </row>
        <row r="193">
          <cell r="AI193" t="str">
            <v>10000 - GRUPO SANTANDER CENTRAL HISPANO</v>
          </cell>
          <cell r="AJ193" t="str">
            <v>13000 - BANCA MAYORISTA GLOBAL</v>
          </cell>
          <cell r="AK193" t="str">
            <v>13020 - BANCA CORPORATIVA MATRIZ</v>
          </cell>
          <cell r="AL193" t="str">
            <v>Ocultar</v>
          </cell>
          <cell r="AM193" t="str">
            <v>13120 - A.F.I. (FINANCIACION INTERNACIONAL)</v>
          </cell>
          <cell r="AN193" t="str">
            <v>Ocultar</v>
          </cell>
          <cell r="AO193" t="str">
            <v>Ocultar</v>
          </cell>
          <cell r="AP193" t="str">
            <v>Ocultar</v>
          </cell>
          <cell r="AQ193" t="str">
            <v>Ocultar</v>
          </cell>
        </row>
        <row r="194">
          <cell r="AI194" t="str">
            <v>10000 - GRUPO SANTANDER CENTRAL HISPANO</v>
          </cell>
          <cell r="AJ194" t="str">
            <v>11000 - BANCA COMERCIAL EUROPA</v>
          </cell>
          <cell r="AK194" t="str">
            <v>11400 - MINORISTA</v>
          </cell>
          <cell r="AL194" t="str">
            <v>11600 - RED SANTANDER CENTRAL HISPANO</v>
          </cell>
          <cell r="AM194" t="str">
            <v>Ocultar</v>
          </cell>
          <cell r="AN194" t="str">
            <v>Ocultar</v>
          </cell>
          <cell r="AO194" t="str">
            <v>Ocultar</v>
          </cell>
          <cell r="AP194" t="str">
            <v>Ocultar</v>
          </cell>
          <cell r="AQ194" t="str">
            <v>Ocultar</v>
          </cell>
        </row>
        <row r="195">
          <cell r="AI195" t="str">
            <v>10000 - GRUPO SANTANDER CENTRAL HISPANO</v>
          </cell>
          <cell r="AJ195" t="str">
            <v>13000 - BANCA MAYORISTA GLOBAL</v>
          </cell>
          <cell r="AK195" t="str">
            <v>13020 - BANCA CORPORATIVA MATRIZ</v>
          </cell>
          <cell r="AL195" t="str">
            <v>Ocultar</v>
          </cell>
          <cell r="AM195" t="str">
            <v>13100 - GRANDES EMPRESAS MATRIZ</v>
          </cell>
          <cell r="AN195" t="str">
            <v>Ocultar</v>
          </cell>
          <cell r="AO195" t="str">
            <v>Ocultar</v>
          </cell>
          <cell r="AP195" t="str">
            <v>Ocultar</v>
          </cell>
          <cell r="AQ195" t="str">
            <v>Ocultar</v>
          </cell>
        </row>
        <row r="196">
          <cell r="AI196" t="str">
            <v>10000 - GRUPO SANTANDER CENTRAL HISPANO</v>
          </cell>
          <cell r="AJ196" t="str">
            <v>13000 - BANCA MAYORISTA GLOBAL</v>
          </cell>
          <cell r="AK196" t="str">
            <v>13020 - BANCA CORPORATIVA MATRIZ</v>
          </cell>
          <cell r="AL196" t="str">
            <v>Ocultar</v>
          </cell>
          <cell r="AM196" t="str">
            <v>13110 - I.F.I. (FINANCIACION INTERNACI0NAL)</v>
          </cell>
          <cell r="AN196" t="str">
            <v>Ocultar</v>
          </cell>
          <cell r="AO196" t="str">
            <v>Ocultar</v>
          </cell>
          <cell r="AP196" t="str">
            <v>Ocultar</v>
          </cell>
          <cell r="AQ196" t="str">
            <v>Ocultar</v>
          </cell>
        </row>
        <row r="197">
          <cell r="AI197" t="str">
            <v>10000 - GRUPO SANTANDER CENTRAL HISPANO</v>
          </cell>
          <cell r="AJ197" t="str">
            <v>13000 - BANCA MAYORISTA GLOBAL</v>
          </cell>
          <cell r="AK197" t="str">
            <v>13020 - BANCA CORPORATIVA MATRIZ</v>
          </cell>
          <cell r="AL197" t="str">
            <v>Ocultar</v>
          </cell>
          <cell r="AM197" t="str">
            <v>13120 - A.F.I. (FINANCIACION INTERNACIONAL)</v>
          </cell>
          <cell r="AN197" t="str">
            <v>Ocultar</v>
          </cell>
          <cell r="AO197" t="str">
            <v>Ocultar</v>
          </cell>
          <cell r="AP197" t="str">
            <v>Ocultar</v>
          </cell>
          <cell r="AQ197" t="str">
            <v>Ocultar</v>
          </cell>
        </row>
        <row r="198">
          <cell r="AI198" t="str">
            <v>10000 - GRUPO SANTANDER CENTRAL HISPANO</v>
          </cell>
          <cell r="AJ198" t="str">
            <v>11000 - BANCA COMERCIAL EUROPA</v>
          </cell>
          <cell r="AK198" t="str">
            <v>11400 - MINORISTA</v>
          </cell>
          <cell r="AL198" t="str">
            <v>11600 - RED SANTANDER CENTRAL HISPANO</v>
          </cell>
          <cell r="AM198" t="str">
            <v>Ocultar</v>
          </cell>
          <cell r="AN198" t="str">
            <v>Ocultar</v>
          </cell>
          <cell r="AO198" t="str">
            <v>Ocultar</v>
          </cell>
          <cell r="AP198" t="str">
            <v>Ocultar</v>
          </cell>
          <cell r="AQ198" t="str">
            <v>Ocultar</v>
          </cell>
        </row>
        <row r="199">
          <cell r="AI199" t="str">
            <v>Ocultar</v>
          </cell>
          <cell r="AJ199" t="str">
            <v>Ocultar</v>
          </cell>
          <cell r="AK199" t="str">
            <v>Ocultar</v>
          </cell>
          <cell r="AL199" t="str">
            <v>Ocultar</v>
          </cell>
          <cell r="AM199" t="str">
            <v>Ocultar</v>
          </cell>
          <cell r="AN199" t="str">
            <v>Ocultar</v>
          </cell>
          <cell r="AO199" t="str">
            <v>Ocultar</v>
          </cell>
          <cell r="AP199" t="str">
            <v>Ocultar</v>
          </cell>
          <cell r="AQ199" t="str">
            <v>Ocultar</v>
          </cell>
        </row>
        <row r="200">
          <cell r="AI200" t="str">
            <v>Ocultar</v>
          </cell>
          <cell r="AJ200" t="str">
            <v>Ocultar</v>
          </cell>
          <cell r="AK200" t="str">
            <v>Ocultar</v>
          </cell>
          <cell r="AL200" t="str">
            <v>Ocultar</v>
          </cell>
          <cell r="AM200" t="str">
            <v>Ocultar</v>
          </cell>
          <cell r="AN200" t="str">
            <v>Ocultar</v>
          </cell>
          <cell r="AO200" t="str">
            <v>Ocultar</v>
          </cell>
          <cell r="AP200" t="str">
            <v>Ocultar</v>
          </cell>
          <cell r="AQ200" t="str">
            <v>Ocultar</v>
          </cell>
        </row>
        <row r="201">
          <cell r="AI201" t="str">
            <v>Ocultar</v>
          </cell>
          <cell r="AJ201" t="str">
            <v>Ocultar</v>
          </cell>
          <cell r="AK201" t="str">
            <v>Ocultar</v>
          </cell>
          <cell r="AL201" t="str">
            <v>Ocultar</v>
          </cell>
          <cell r="AM201" t="str">
            <v>Ocultar</v>
          </cell>
          <cell r="AN201" t="str">
            <v>Ocultar</v>
          </cell>
          <cell r="AO201" t="str">
            <v>Ocultar</v>
          </cell>
          <cell r="AP201" t="str">
            <v>Ocultar</v>
          </cell>
          <cell r="AQ201" t="str">
            <v>Ocultar</v>
          </cell>
        </row>
        <row r="202">
          <cell r="AI202" t="str">
            <v>10000 - GRUPO SANTANDER CENTRAL HISPANO</v>
          </cell>
          <cell r="AJ202" t="str">
            <v>13000 - BANCA MAYORISTA GLOBAL</v>
          </cell>
          <cell r="AK202" t="str">
            <v>13020 - BANCA CORPORATIVA MATRIZ</v>
          </cell>
          <cell r="AL202" t="str">
            <v>Ocultar</v>
          </cell>
          <cell r="AM202" t="str">
            <v>13100 - GRANDES EMPRESAS MATRIZ</v>
          </cell>
          <cell r="AN202" t="str">
            <v>Ocultar</v>
          </cell>
          <cell r="AO202" t="str">
            <v>Ocultar</v>
          </cell>
          <cell r="AP202" t="str">
            <v>Ocultar</v>
          </cell>
          <cell r="AQ202" t="str">
            <v>Ocultar</v>
          </cell>
        </row>
        <row r="203">
          <cell r="AI203" t="str">
            <v>10000 - GRUPO SANTANDER CENTRAL HISPANO</v>
          </cell>
          <cell r="AJ203" t="str">
            <v>13000 - BANCA MAYORISTA GLOBAL</v>
          </cell>
          <cell r="AK203" t="str">
            <v>13020 - BANCA CORPORATIVA MATRIZ</v>
          </cell>
          <cell r="AL203" t="str">
            <v>Ocultar</v>
          </cell>
          <cell r="AM203" t="str">
            <v>13110 - I.F.I. (FINANCIACION INTERNACI0NAL)</v>
          </cell>
          <cell r="AN203" t="str">
            <v>Ocultar</v>
          </cell>
          <cell r="AO203" t="str">
            <v>Ocultar</v>
          </cell>
          <cell r="AP203" t="str">
            <v>Ocultar</v>
          </cell>
          <cell r="AQ203" t="str">
            <v>Ocultar</v>
          </cell>
        </row>
        <row r="204">
          <cell r="AI204" t="str">
            <v>10000 - GRUPO SANTANDER CENTRAL HISPANO</v>
          </cell>
          <cell r="AJ204" t="str">
            <v>13000 - BANCA MAYORISTA GLOBAL</v>
          </cell>
          <cell r="AK204" t="str">
            <v>13020 - BANCA CORPORATIVA MATRIZ</v>
          </cell>
          <cell r="AL204" t="str">
            <v>Ocultar</v>
          </cell>
          <cell r="AM204" t="str">
            <v>13120 - A.F.I. (FINANCIACION INTERNACIONAL)</v>
          </cell>
          <cell r="AN204" t="str">
            <v>Ocultar</v>
          </cell>
          <cell r="AO204" t="str">
            <v>Ocultar</v>
          </cell>
          <cell r="AP204" t="str">
            <v>Ocultar</v>
          </cell>
          <cell r="AQ204" t="str">
            <v>Ocultar</v>
          </cell>
        </row>
        <row r="205">
          <cell r="AI205" t="str">
            <v>10000 - GRUPO SANTANDER CENTRAL HISPANO</v>
          </cell>
          <cell r="AJ205" t="str">
            <v>11000 - BANCA COMERCIAL EUROPA</v>
          </cell>
          <cell r="AK205" t="str">
            <v>11400 - MINORISTA</v>
          </cell>
          <cell r="AL205" t="str">
            <v>11600 - RED SANTANDER CENTRAL HISPANO</v>
          </cell>
          <cell r="AM205" t="str">
            <v>Ocultar</v>
          </cell>
          <cell r="AN205" t="str">
            <v>Ocultar</v>
          </cell>
          <cell r="AO205" t="str">
            <v>Ocultar</v>
          </cell>
          <cell r="AP205" t="str">
            <v>Ocultar</v>
          </cell>
          <cell r="AQ205" t="str">
            <v>Ocultar</v>
          </cell>
        </row>
        <row r="206">
          <cell r="AI206" t="str">
            <v>10000 - GRUPO SANTANDER CENTRAL HISPANO</v>
          </cell>
          <cell r="AJ206" t="str">
            <v>13000 - BANCA MAYORISTA GLOBAL</v>
          </cell>
          <cell r="AK206" t="str">
            <v>13020 - BANCA CORPORATIVA MATRIZ</v>
          </cell>
          <cell r="AL206" t="str">
            <v>Ocultar</v>
          </cell>
          <cell r="AM206" t="str">
            <v>13100 - GRANDES EMPRESAS MATRIZ</v>
          </cell>
          <cell r="AN206" t="str">
            <v>Ocultar</v>
          </cell>
          <cell r="AO206" t="str">
            <v>Ocultar</v>
          </cell>
          <cell r="AP206" t="str">
            <v>Ocultar</v>
          </cell>
          <cell r="AQ206" t="str">
            <v>Ocultar</v>
          </cell>
        </row>
        <row r="207">
          <cell r="AI207" t="str">
            <v>10000 - GRUPO SANTANDER CENTRAL HISPANO</v>
          </cell>
          <cell r="AJ207" t="str">
            <v>13000 - BANCA MAYORISTA GLOBAL</v>
          </cell>
          <cell r="AK207" t="str">
            <v>13020 - BANCA CORPORATIVA MATRIZ</v>
          </cell>
          <cell r="AL207" t="str">
            <v>Ocultar</v>
          </cell>
          <cell r="AM207" t="str">
            <v>13110 - I.F.I. (FINANCIACION INTERNACI0NAL)</v>
          </cell>
          <cell r="AN207" t="str">
            <v>Ocultar</v>
          </cell>
          <cell r="AO207" t="str">
            <v>Ocultar</v>
          </cell>
          <cell r="AP207" t="str">
            <v>Ocultar</v>
          </cell>
          <cell r="AQ207" t="str">
            <v>Ocultar</v>
          </cell>
        </row>
        <row r="208">
          <cell r="AI208" t="str">
            <v>10000 - GRUPO SANTANDER CENTRAL HISPANO</v>
          </cell>
          <cell r="AJ208" t="str">
            <v>13000 - BANCA MAYORISTA GLOBAL</v>
          </cell>
          <cell r="AK208" t="str">
            <v>13020 - BANCA CORPORATIVA MATRIZ</v>
          </cell>
          <cell r="AL208" t="str">
            <v>Ocultar</v>
          </cell>
          <cell r="AM208" t="str">
            <v>13120 - A.F.I. (FINANCIACION INTERNACIONAL)</v>
          </cell>
          <cell r="AN208" t="str">
            <v>Ocultar</v>
          </cell>
          <cell r="AO208" t="str">
            <v>Ocultar</v>
          </cell>
          <cell r="AP208" t="str">
            <v>Ocultar</v>
          </cell>
          <cell r="AQ208" t="str">
            <v>Ocultar</v>
          </cell>
        </row>
        <row r="209">
          <cell r="AI209" t="str">
            <v>10000 - GRUPO SANTANDER CENTRAL HISPANO</v>
          </cell>
          <cell r="AJ209" t="str">
            <v>11000 - BANCA COMERCIAL EUROPA</v>
          </cell>
          <cell r="AK209" t="str">
            <v>11400 - MINORISTA</v>
          </cell>
          <cell r="AL209" t="str">
            <v>11600 - RED SANTANDER CENTRAL HISPANO</v>
          </cell>
          <cell r="AM209" t="str">
            <v>Ocultar</v>
          </cell>
          <cell r="AN209" t="str">
            <v>Ocultar</v>
          </cell>
          <cell r="AO209" t="str">
            <v>Ocultar</v>
          </cell>
          <cell r="AP209" t="str">
            <v>Ocultar</v>
          </cell>
          <cell r="AQ209" t="str">
            <v>Ocultar</v>
          </cell>
        </row>
        <row r="210">
          <cell r="AI210" t="str">
            <v>Ocultar</v>
          </cell>
          <cell r="AJ210" t="str">
            <v>Ocultar</v>
          </cell>
          <cell r="AK210" t="str">
            <v>Ocultar</v>
          </cell>
          <cell r="AL210" t="str">
            <v>Ocultar</v>
          </cell>
          <cell r="AM210" t="str">
            <v>Ocultar</v>
          </cell>
          <cell r="AN210" t="str">
            <v>Ocultar</v>
          </cell>
          <cell r="AO210" t="str">
            <v>Ocultar</v>
          </cell>
          <cell r="AP210" t="str">
            <v>Ocultar</v>
          </cell>
          <cell r="AQ210" t="str">
            <v>Ocultar</v>
          </cell>
        </row>
        <row r="211">
          <cell r="AI211" t="str">
            <v>Ocultar</v>
          </cell>
          <cell r="AJ211" t="str">
            <v>Ocultar</v>
          </cell>
          <cell r="AK211" t="str">
            <v>Ocultar</v>
          </cell>
          <cell r="AL211" t="str">
            <v>Ocultar</v>
          </cell>
          <cell r="AM211" t="str">
            <v>Ocultar</v>
          </cell>
          <cell r="AN211" t="str">
            <v>Ocultar</v>
          </cell>
          <cell r="AO211" t="str">
            <v>Ocultar</v>
          </cell>
          <cell r="AP211" t="str">
            <v>Ocultar</v>
          </cell>
          <cell r="AQ211" t="str">
            <v>Ocultar</v>
          </cell>
        </row>
        <row r="212">
          <cell r="AI212" t="str">
            <v>Ocultar</v>
          </cell>
          <cell r="AJ212" t="str">
            <v>Ocultar</v>
          </cell>
          <cell r="AK212" t="str">
            <v>Ocultar</v>
          </cell>
          <cell r="AL212" t="str">
            <v>Ocultar</v>
          </cell>
          <cell r="AM212" t="str">
            <v>Ocultar</v>
          </cell>
          <cell r="AN212" t="str">
            <v>Ocultar</v>
          </cell>
          <cell r="AO212" t="str">
            <v>Ocultar</v>
          </cell>
          <cell r="AP212" t="str">
            <v>Ocultar</v>
          </cell>
          <cell r="AQ212" t="str">
            <v>Ocultar</v>
          </cell>
        </row>
        <row r="213">
          <cell r="AI213" t="str">
            <v>Ocultar</v>
          </cell>
          <cell r="AJ213" t="str">
            <v>Ocultar</v>
          </cell>
          <cell r="AK213" t="str">
            <v>Ocultar</v>
          </cell>
          <cell r="AL213" t="str">
            <v>Ocultar</v>
          </cell>
          <cell r="AM213" t="str">
            <v>Ocultar</v>
          </cell>
          <cell r="AN213" t="str">
            <v>Ocultar</v>
          </cell>
          <cell r="AO213" t="str">
            <v>Ocultar</v>
          </cell>
          <cell r="AP213" t="str">
            <v>Ocultar</v>
          </cell>
          <cell r="AQ213" t="str">
            <v>Ocultar</v>
          </cell>
        </row>
        <row r="214">
          <cell r="AI214" t="str">
            <v>10000 - GRUPO SANTANDER CENTRAL HISPANO</v>
          </cell>
          <cell r="AJ214" t="str">
            <v>11000 - BANCA COMERCIAL EUROPA</v>
          </cell>
          <cell r="AK214" t="str">
            <v>11400 - MINORISTA</v>
          </cell>
          <cell r="AL214" t="str">
            <v>11009 - AJUSTES - MINORISTA</v>
          </cell>
          <cell r="AM214" t="str">
            <v>Ocultar</v>
          </cell>
          <cell r="AN214" t="str">
            <v>Ocultar</v>
          </cell>
          <cell r="AO214" t="str">
            <v>Ocultar</v>
          </cell>
          <cell r="AP214" t="str">
            <v>Ocultar</v>
          </cell>
          <cell r="AQ214" t="str">
            <v>Ocultar</v>
          </cell>
        </row>
        <row r="215">
          <cell r="AI215" t="str">
            <v>10000 - GRUPO SANTANDER CENTRAL HISPANO</v>
          </cell>
          <cell r="AJ215" t="str">
            <v>11000 - BANCA COMERCIAL EUROPA</v>
          </cell>
          <cell r="AK215" t="str">
            <v>11400 - MINORISTA</v>
          </cell>
          <cell r="AL215" t="str">
            <v>11600 - RED SANTANDER CENTRAL HISPANO</v>
          </cell>
          <cell r="AM215" t="str">
            <v>Ocultar</v>
          </cell>
          <cell r="AN215" t="str">
            <v>Ocultar</v>
          </cell>
          <cell r="AO215" t="str">
            <v>Ocultar</v>
          </cell>
          <cell r="AP215" t="str">
            <v>Ocultar</v>
          </cell>
          <cell r="AQ215" t="str">
            <v>Ocultar</v>
          </cell>
        </row>
        <row r="216">
          <cell r="AI216" t="str">
            <v>10000 - GRUPO SANTANDER CENTRAL HISPANO</v>
          </cell>
          <cell r="AJ216" t="str">
            <v>11000 - BANCA COMERCIAL EUROPA</v>
          </cell>
          <cell r="AK216" t="str">
            <v>11400 - MINORISTA</v>
          </cell>
          <cell r="AL216" t="str">
            <v>11800 - 4B, DINNERS</v>
          </cell>
          <cell r="AM216" t="str">
            <v>Ocultar</v>
          </cell>
          <cell r="AN216" t="str">
            <v>Ocultar</v>
          </cell>
          <cell r="AO216" t="str">
            <v>Ocultar</v>
          </cell>
          <cell r="AP216" t="str">
            <v>Ocultar</v>
          </cell>
          <cell r="AQ216" t="str">
            <v>Ocultar</v>
          </cell>
        </row>
        <row r="217">
          <cell r="AI217" t="str">
            <v>10000 - GRUPO SANTANDER CENTRAL HISPANO</v>
          </cell>
          <cell r="AJ217" t="str">
            <v>11000 - BANCA COMERCIAL EUROPA</v>
          </cell>
          <cell r="AK217" t="str">
            <v>11500 - SANTANDER CONSUMER FINANCE</v>
          </cell>
          <cell r="AL217" t="str">
            <v>11501 - GRUPO HISPAMER</v>
          </cell>
          <cell r="AM217" t="str">
            <v>Ocultar</v>
          </cell>
          <cell r="AN217" t="str">
            <v>Ocultar</v>
          </cell>
          <cell r="AO217" t="str">
            <v>Ocultar</v>
          </cell>
          <cell r="AP217" t="str">
            <v>Ocultar</v>
          </cell>
          <cell r="AQ217" t="str">
            <v>Ocultar</v>
          </cell>
        </row>
        <row r="218">
          <cell r="AI218" t="str">
            <v>10000 - GRUPO SANTANDER CENTRAL HISPANO</v>
          </cell>
          <cell r="AJ218" t="str">
            <v>11000 - BANCA COMERCIAL EUROPA</v>
          </cell>
          <cell r="AK218" t="str">
            <v>11500 - SANTANDER CONSUMER FINANCE</v>
          </cell>
          <cell r="AL218" t="str">
            <v>11502 - RESTO CONSUMO NO BANCARIO</v>
          </cell>
          <cell r="AM218" t="str">
            <v>Ocultar</v>
          </cell>
          <cell r="AN218" t="str">
            <v>Ocultar</v>
          </cell>
          <cell r="AO218" t="str">
            <v>Ocultar</v>
          </cell>
          <cell r="AP218" t="str">
            <v>Ocultar</v>
          </cell>
          <cell r="AQ218" t="str">
            <v>Ocultar</v>
          </cell>
        </row>
        <row r="219">
          <cell r="AI219" t="str">
            <v>10000 - GRUPO SANTANDER CENTRAL HISPANO</v>
          </cell>
          <cell r="AJ219" t="str">
            <v>11000 - BANCA COMERCIAL EUROPA</v>
          </cell>
          <cell r="AK219" t="str">
            <v>11500 - SANTANDER CONSUMER FINANCE</v>
          </cell>
          <cell r="AL219" t="str">
            <v>11540 - POLONIA</v>
          </cell>
          <cell r="AM219" t="str">
            <v>Ocultar</v>
          </cell>
          <cell r="AN219" t="str">
            <v>Ocultar</v>
          </cell>
          <cell r="AO219" t="str">
            <v>Ocultar</v>
          </cell>
          <cell r="AP219" t="str">
            <v>Ocultar</v>
          </cell>
          <cell r="AQ219" t="str">
            <v>Ocultar</v>
          </cell>
        </row>
        <row r="220">
          <cell r="AI220" t="str">
            <v>10000 - GRUPO SANTANDER CENTRAL HISPANO</v>
          </cell>
          <cell r="AJ220" t="str">
            <v>11000 - BANCA COMERCIAL EUROPA</v>
          </cell>
          <cell r="AK220" t="str">
            <v>11500 - SANTANDER CONSUMER FINANCE</v>
          </cell>
          <cell r="AL220" t="str">
            <v>12060 - CC BANK - AKB</v>
          </cell>
          <cell r="AM220" t="str">
            <v>Ocultar</v>
          </cell>
          <cell r="AN220" t="str">
            <v>Ocultar</v>
          </cell>
          <cell r="AO220" t="str">
            <v>Ocultar</v>
          </cell>
          <cell r="AP220" t="str">
            <v>Ocultar</v>
          </cell>
          <cell r="AQ220" t="str">
            <v>Ocultar</v>
          </cell>
        </row>
        <row r="221">
          <cell r="AI221" t="str">
            <v>10000 - GRUPO SANTANDER CENTRAL HISPANO</v>
          </cell>
          <cell r="AJ221" t="str">
            <v>11000 - BANCA COMERCIAL EUROPA</v>
          </cell>
          <cell r="AK221" t="str">
            <v>11500 - SANTANDER CONSUMER FINANCE</v>
          </cell>
          <cell r="AL221" t="str">
            <v>12120 - FINCONSUMO</v>
          </cell>
          <cell r="AM221" t="str">
            <v>Ocultar</v>
          </cell>
          <cell r="AN221" t="str">
            <v>Ocultar</v>
          </cell>
          <cell r="AO221" t="str">
            <v>Ocultar</v>
          </cell>
          <cell r="AP221" t="str">
            <v>Ocultar</v>
          </cell>
          <cell r="AQ221" t="str">
            <v>Ocultar</v>
          </cell>
        </row>
        <row r="222">
          <cell r="AI222" t="str">
            <v>10000 - GRUPO SANTANDER CENTRAL HISPANO</v>
          </cell>
          <cell r="AJ222" t="str">
            <v>11000 - BANCA COMERCIAL EUROPA</v>
          </cell>
          <cell r="AK222" t="str">
            <v>11500 - SANTANDER CONSUMER FINANCE</v>
          </cell>
          <cell r="AL222" t="str">
            <v>21001 - PATAGON - ESPAÑA</v>
          </cell>
          <cell r="AM222" t="str">
            <v>Ocultar</v>
          </cell>
          <cell r="AN222" t="str">
            <v>Ocultar</v>
          </cell>
          <cell r="AO222" t="str">
            <v>Ocultar</v>
          </cell>
          <cell r="AP222" t="str">
            <v>Ocultar</v>
          </cell>
          <cell r="AQ222" t="str">
            <v>Ocultar</v>
          </cell>
        </row>
        <row r="223">
          <cell r="AI223" t="str">
            <v>10000 - GRUPO SANTANDER CENTRAL HISPANO</v>
          </cell>
          <cell r="AJ223" t="str">
            <v>11000 - BANCA COMERCIAL EUROPA</v>
          </cell>
          <cell r="AK223" t="str">
            <v>12050 - COMERCIAL PORTUGAL</v>
          </cell>
          <cell r="AL223" t="str">
            <v>Ocultar</v>
          </cell>
          <cell r="AM223" t="str">
            <v>12310 - AJUSTES IMPUTADOS PORTUGAL</v>
          </cell>
          <cell r="AN223" t="str">
            <v>Ocultar</v>
          </cell>
          <cell r="AO223" t="str">
            <v>Ocultar</v>
          </cell>
          <cell r="AP223" t="str">
            <v>Ocultar</v>
          </cell>
          <cell r="AQ223" t="str">
            <v>30000 - PORTUGAL - PROFORMA</v>
          </cell>
        </row>
        <row r="224">
          <cell r="AI224" t="str">
            <v>10000 - GRUPO SANTANDER CENTRAL HISPANO</v>
          </cell>
          <cell r="AJ224" t="str">
            <v>11000 - BANCA COMERCIAL EUROPA</v>
          </cell>
          <cell r="AK224" t="str">
            <v>12050 - COMERCIAL PORTUGAL</v>
          </cell>
          <cell r="AL224" t="str">
            <v>Ocultar</v>
          </cell>
          <cell r="AM224" t="str">
            <v>12370 - COMERCIAL TOTTA</v>
          </cell>
          <cell r="AN224" t="str">
            <v>Ocultar</v>
          </cell>
          <cell r="AO224" t="str">
            <v>Ocultar</v>
          </cell>
          <cell r="AP224" t="str">
            <v>Ocultar</v>
          </cell>
          <cell r="AQ224" t="str">
            <v>30000 - PORTUGAL - PROFORMA</v>
          </cell>
        </row>
        <row r="225">
          <cell r="AI225" t="str">
            <v>10000 - GRUPO SANTANDER CENTRAL HISPANO</v>
          </cell>
          <cell r="AJ225" t="str">
            <v>11000 - BANCA COMERCIAL EUROPA</v>
          </cell>
          <cell r="AK225" t="str">
            <v>12050 - COMERCIAL PORTUGAL</v>
          </cell>
          <cell r="AL225" t="str">
            <v>Ocultar</v>
          </cell>
          <cell r="AM225" t="str">
            <v>12380 - COMERCIAL PORTUGAL RESTO</v>
          </cell>
          <cell r="AN225" t="str">
            <v>Ocultar</v>
          </cell>
          <cell r="AO225" t="str">
            <v>Ocultar</v>
          </cell>
          <cell r="AP225" t="str">
            <v>Ocultar</v>
          </cell>
          <cell r="AQ225" t="str">
            <v>30000 - PORTUGAL - PROFORMA</v>
          </cell>
        </row>
        <row r="226">
          <cell r="AI226" t="str">
            <v>10000 - GRUPO SANTANDER CENTRAL HISPANO</v>
          </cell>
          <cell r="AJ226" t="str">
            <v>11000 - BANCA COMERCIAL EUROPA</v>
          </cell>
          <cell r="AK226" t="str">
            <v>12050 - COMERCIAL PORTUGAL</v>
          </cell>
          <cell r="AL226" t="str">
            <v>Ocultar</v>
          </cell>
          <cell r="AM226" t="str">
            <v>12390 - COMERCIAL PREDIAL</v>
          </cell>
          <cell r="AN226" t="str">
            <v>Ocultar</v>
          </cell>
          <cell r="AO226" t="str">
            <v>Ocultar</v>
          </cell>
          <cell r="AP226" t="str">
            <v>Ocultar</v>
          </cell>
          <cell r="AQ226" t="str">
            <v>30000 - PORTUGAL - PROFORMA</v>
          </cell>
        </row>
        <row r="227">
          <cell r="AI227" t="str">
            <v>10000 - GRUPO SANTANDER CENTRAL HISPANO</v>
          </cell>
          <cell r="AJ227" t="str">
            <v>11000 - BANCA COMERCIAL EUROPA</v>
          </cell>
          <cell r="AK227" t="str">
            <v>15000 - BANESTO CONSOLIDADO</v>
          </cell>
          <cell r="AL227" t="str">
            <v>Ocultar</v>
          </cell>
          <cell r="AM227" t="str">
            <v>Ocultar</v>
          </cell>
          <cell r="AN227" t="str">
            <v>Ocultar</v>
          </cell>
          <cell r="AO227" t="str">
            <v>Ocultar</v>
          </cell>
          <cell r="AP227" t="str">
            <v>Ocultar</v>
          </cell>
          <cell r="AQ227" t="str">
            <v>Ocultar</v>
          </cell>
        </row>
        <row r="228">
          <cell r="AI228" t="str">
            <v>10000 - GRUPO SANTANDER CENTRAL HISPANO</v>
          </cell>
          <cell r="AJ228" t="str">
            <v>11000 - BANCA COMERCIAL EUROPA</v>
          </cell>
          <cell r="AK228" t="str">
            <v>21002 - DIREKT - ALEMANIA</v>
          </cell>
          <cell r="AL228" t="str">
            <v>Ocultar</v>
          </cell>
          <cell r="AM228" t="str">
            <v>Ocultar</v>
          </cell>
          <cell r="AN228" t="str">
            <v>Ocultar</v>
          </cell>
          <cell r="AO228" t="str">
            <v>Ocultar</v>
          </cell>
          <cell r="AP228" t="str">
            <v>Ocultar</v>
          </cell>
          <cell r="AQ228" t="str">
            <v>Ocultar</v>
          </cell>
        </row>
        <row r="229">
          <cell r="AI229" t="str">
            <v>10000 - GRUPO SANTANDER CENTRAL HISPANO</v>
          </cell>
          <cell r="AJ229" t="str">
            <v>12001 - BANCA COMERCIAL AMERICA</v>
          </cell>
          <cell r="AK229" t="str">
            <v>Ocultar</v>
          </cell>
          <cell r="AL229" t="str">
            <v>12010 - COMERCIAL CHILE</v>
          </cell>
          <cell r="AM229" t="str">
            <v>Ocultar</v>
          </cell>
          <cell r="AN229" t="str">
            <v>Ocultar</v>
          </cell>
          <cell r="AO229" t="str">
            <v>Ocultar</v>
          </cell>
          <cell r="AP229" t="str">
            <v>22010 - LATINOAMERICA PROFORMA - CHILE</v>
          </cell>
          <cell r="AQ229" t="str">
            <v>22000 - LATINOAMERICA - PROFORMA</v>
          </cell>
        </row>
        <row r="230">
          <cell r="AI230" t="str">
            <v>10000 - GRUPO SANTANDER CENTRAL HISPANO</v>
          </cell>
          <cell r="AJ230" t="str">
            <v>12001 - BANCA COMERCIAL AMERICA</v>
          </cell>
          <cell r="AK230" t="str">
            <v>Ocultar</v>
          </cell>
          <cell r="AL230" t="str">
            <v>12020 - COMERCIAL URUGUAY</v>
          </cell>
          <cell r="AM230" t="str">
            <v>Ocultar</v>
          </cell>
          <cell r="AN230" t="str">
            <v>Ocultar</v>
          </cell>
          <cell r="AO230" t="str">
            <v>Ocultar</v>
          </cell>
          <cell r="AP230" t="str">
            <v>22020 - LATINOAMERICA PROFORMA - URUGUAY</v>
          </cell>
          <cell r="AQ230" t="str">
            <v>22000 - LATINOAMERICA - PROFORMA</v>
          </cell>
        </row>
        <row r="231">
          <cell r="AI231" t="str">
            <v>10000 - GRUPO SANTANDER CENTRAL HISPANO</v>
          </cell>
          <cell r="AJ231" t="str">
            <v>12001 - BANCA COMERCIAL AMERICA</v>
          </cell>
          <cell r="AK231" t="str">
            <v>Ocultar</v>
          </cell>
          <cell r="AL231" t="str">
            <v>12030 - COMERCIAL PUERTO RICO</v>
          </cell>
          <cell r="AM231" t="str">
            <v>Ocultar</v>
          </cell>
          <cell r="AN231" t="str">
            <v>Ocultar</v>
          </cell>
          <cell r="AO231" t="str">
            <v>Ocultar</v>
          </cell>
          <cell r="AP231" t="str">
            <v>22030 - LATINOAMERICA PROFORMA - PUERTO RICO</v>
          </cell>
          <cell r="AQ231" t="str">
            <v>22000 - LATINOAMERICA - PROFORMA</v>
          </cell>
        </row>
        <row r="232">
          <cell r="AI232" t="str">
            <v>10000 - GRUPO SANTANDER CENTRAL HISPANO</v>
          </cell>
          <cell r="AJ232" t="str">
            <v>12001 - BANCA COMERCIAL AMERICA</v>
          </cell>
          <cell r="AK232" t="str">
            <v>Ocultar</v>
          </cell>
          <cell r="AL232" t="str">
            <v>12080 - COMERCIAL PERU</v>
          </cell>
          <cell r="AM232" t="str">
            <v>Ocultar</v>
          </cell>
          <cell r="AN232" t="str">
            <v>Ocultar</v>
          </cell>
          <cell r="AO232" t="str">
            <v>Ocultar</v>
          </cell>
          <cell r="AP232" t="str">
            <v>22080 - LATINOAMERICA PROFORMA - PERU</v>
          </cell>
          <cell r="AQ232" t="str">
            <v>22000 - LATINOAMERICA - PROFORMA</v>
          </cell>
        </row>
        <row r="233">
          <cell r="AI233" t="str">
            <v>10000 - GRUPO SANTANDER CENTRAL HISPANO</v>
          </cell>
          <cell r="AJ233" t="str">
            <v>12001 - BANCA COMERCIAL AMERICA</v>
          </cell>
          <cell r="AK233" t="str">
            <v>Ocultar</v>
          </cell>
          <cell r="AL233" t="str">
            <v>12110 - COMERCIAL VENEZUELA</v>
          </cell>
          <cell r="AM233" t="str">
            <v>Ocultar</v>
          </cell>
          <cell r="AN233" t="str">
            <v>Ocultar</v>
          </cell>
          <cell r="AO233" t="str">
            <v>Ocultar</v>
          </cell>
          <cell r="AP233" t="str">
            <v>22110 - LATINOAMERICA PROFORMA - VENEZUELA</v>
          </cell>
          <cell r="AQ233" t="str">
            <v>22000 - LATINOAMERICA - PROFORMA</v>
          </cell>
        </row>
        <row r="234">
          <cell r="AI234" t="str">
            <v>10000 - GRUPO SANTANDER CENTRAL HISPANO</v>
          </cell>
          <cell r="AJ234" t="str">
            <v>12001 - BANCA COMERCIAL AMERICA</v>
          </cell>
          <cell r="AK234" t="str">
            <v>Ocultar</v>
          </cell>
          <cell r="AL234" t="str">
            <v>12130 - COMERCIAL MEJICO</v>
          </cell>
          <cell r="AM234" t="str">
            <v>Ocultar</v>
          </cell>
          <cell r="AN234" t="str">
            <v>Ocultar</v>
          </cell>
          <cell r="AO234" t="str">
            <v>Ocultar</v>
          </cell>
          <cell r="AP234" t="str">
            <v>22130 - LATINOAMERICA PROFORMA - MEJICO</v>
          </cell>
          <cell r="AQ234" t="str">
            <v>22000 - LATINOAMERICA - PROFORMA</v>
          </cell>
        </row>
        <row r="235">
          <cell r="AI235" t="str">
            <v>10000 - GRUPO SANTANDER CENTRAL HISPANO</v>
          </cell>
          <cell r="AJ235" t="str">
            <v>12001 - BANCA COMERCIAL AMERICA</v>
          </cell>
          <cell r="AK235" t="str">
            <v>Ocultar</v>
          </cell>
          <cell r="AL235" t="str">
            <v>12140 - COMERCIAL COLOMBIA</v>
          </cell>
          <cell r="AM235" t="str">
            <v>Ocultar</v>
          </cell>
          <cell r="AN235" t="str">
            <v>Ocultar</v>
          </cell>
          <cell r="AO235" t="str">
            <v>Ocultar</v>
          </cell>
          <cell r="AP235" t="str">
            <v>22140 - LATINOAMERICA PROFORMA - COLOMBIA</v>
          </cell>
          <cell r="AQ235" t="str">
            <v>22000 - LATINOAMERICA - PROFORMA</v>
          </cell>
        </row>
        <row r="236">
          <cell r="AI236" t="str">
            <v>10000 - GRUPO SANTANDER CENTRAL HISPANO</v>
          </cell>
          <cell r="AJ236" t="str">
            <v>12001 - BANCA COMERCIAL AMERICA</v>
          </cell>
          <cell r="AK236" t="str">
            <v>Ocultar</v>
          </cell>
          <cell r="AL236" t="str">
            <v>12150 - COMERCIAL ARGENTINA</v>
          </cell>
          <cell r="AM236" t="str">
            <v>Ocultar</v>
          </cell>
          <cell r="AN236" t="str">
            <v>Ocultar</v>
          </cell>
          <cell r="AO236" t="str">
            <v>Ocultar</v>
          </cell>
          <cell r="AP236" t="str">
            <v>22150 - LATINOAMERICA PROFORMA - ARGENTINA</v>
          </cell>
          <cell r="AQ236" t="str">
            <v>22000 - LATINOAMERICA - PROFORMA</v>
          </cell>
        </row>
        <row r="237">
          <cell r="AI237" t="str">
            <v>10000 - GRUPO SANTANDER CENTRAL HISPANO</v>
          </cell>
          <cell r="AJ237" t="str">
            <v>12001 - BANCA COMERCIAL AMERICA</v>
          </cell>
          <cell r="AK237" t="str">
            <v>Ocultar</v>
          </cell>
          <cell r="AL237" t="str">
            <v>12160 - COMERCIAL BRASIL CONSOLIDADO</v>
          </cell>
          <cell r="AM237" t="str">
            <v>Ocultar</v>
          </cell>
          <cell r="AN237" t="str">
            <v>Ocultar</v>
          </cell>
          <cell r="AO237" t="str">
            <v>Ocultar</v>
          </cell>
          <cell r="AP237" t="str">
            <v>22160 - LATINOAMERICA PROFORMA - BRASIL</v>
          </cell>
          <cell r="AQ237" t="str">
            <v>22000 - LATINOAMERICA - PROFORMA</v>
          </cell>
        </row>
        <row r="238">
          <cell r="AI238" t="str">
            <v>10000 - GRUPO SANTANDER CENTRAL HISPANO</v>
          </cell>
          <cell r="AJ238" t="str">
            <v>12001 - BANCA COMERCIAL AMERICA</v>
          </cell>
          <cell r="AK238" t="str">
            <v>Ocultar</v>
          </cell>
          <cell r="AL238" t="str">
            <v>12200 - COMERCIAL RESTO AMERICA</v>
          </cell>
          <cell r="AM238" t="str">
            <v>Ocultar</v>
          </cell>
          <cell r="AN238" t="str">
            <v>Ocultar</v>
          </cell>
          <cell r="AO238" t="str">
            <v>Ocultar</v>
          </cell>
          <cell r="AP238" t="str">
            <v>22200 - LATINOAMERICA PROFORMA - RESTO</v>
          </cell>
          <cell r="AQ238" t="str">
            <v>22000 - LATINOAMERICA - PROFORMA</v>
          </cell>
        </row>
        <row r="239">
          <cell r="AI239" t="str">
            <v>10000 - GRUPO SANTANDER CENTRAL HISPANO</v>
          </cell>
          <cell r="AJ239" t="str">
            <v>12001 - BANCA COMERCIAL AMERICA</v>
          </cell>
          <cell r="AK239" t="str">
            <v>Ocultar</v>
          </cell>
          <cell r="AL239" t="str">
            <v>12350 - COMERCIAL BOLIVIA</v>
          </cell>
          <cell r="AM239" t="str">
            <v>Ocultar</v>
          </cell>
          <cell r="AN239" t="str">
            <v>Ocultar</v>
          </cell>
          <cell r="AO239" t="str">
            <v>Ocultar</v>
          </cell>
          <cell r="AP239" t="str">
            <v>22350 - LATINOAMERICA PROFORMA - BOLIVIA</v>
          </cell>
          <cell r="AQ239" t="str">
            <v>22000 - LATINOAMERICA - PROFORMA</v>
          </cell>
        </row>
        <row r="240">
          <cell r="AI240" t="str">
            <v>10000 - GRUPO SANTANDER CENTRAL HISPANO</v>
          </cell>
          <cell r="AJ240" t="str">
            <v>12001 - BANCA COMERCIAL AMERICA</v>
          </cell>
          <cell r="AK240" t="str">
            <v>Ocultar</v>
          </cell>
          <cell r="AL240" t="str">
            <v>12360 - COMERCIAL PANAMA</v>
          </cell>
          <cell r="AM240" t="str">
            <v>Ocultar</v>
          </cell>
          <cell r="AN240" t="str">
            <v>Ocultar</v>
          </cell>
          <cell r="AO240" t="str">
            <v>Ocultar</v>
          </cell>
          <cell r="AP240" t="str">
            <v>22360 - LATINOAMERICA PROFORMA - PANAMA</v>
          </cell>
          <cell r="AQ240" t="str">
            <v>22000 - LATINOAMERICA - PROFORMA</v>
          </cell>
        </row>
        <row r="241">
          <cell r="AI241" t="str">
            <v>10000 - GRUPO SANTANDER CENTRAL HISPANO</v>
          </cell>
          <cell r="AJ241" t="str">
            <v>12001 - BANCA COMERCIAL AMERICA</v>
          </cell>
          <cell r="AK241" t="str">
            <v>Ocultar</v>
          </cell>
          <cell r="AL241" t="str">
            <v>12420 - COMERCIAL PARAGUAY</v>
          </cell>
          <cell r="AM241" t="str">
            <v>Ocultar</v>
          </cell>
          <cell r="AN241" t="str">
            <v>Ocultar</v>
          </cell>
          <cell r="AO241" t="str">
            <v>Ocultar</v>
          </cell>
          <cell r="AP241" t="str">
            <v>22420 - LATINOAMERICA PROFORMA - PARAGUAY</v>
          </cell>
          <cell r="AQ241" t="str">
            <v>22000 - LATINOAMERICA - PROFORMA</v>
          </cell>
        </row>
        <row r="242">
          <cell r="AI242" t="str">
            <v>10000 - GRUPO SANTANDER CENTRAL HISPANO</v>
          </cell>
          <cell r="AJ242" t="str">
            <v>13000 - BANCA MAYORISTA GLOBAL</v>
          </cell>
          <cell r="AK242" t="str">
            <v>13009 - AJUSTES - BANCA MAYORISTA GLOBAL</v>
          </cell>
          <cell r="AL242" t="str">
            <v>Ocultar</v>
          </cell>
          <cell r="AM242" t="str">
            <v>Ocultar</v>
          </cell>
          <cell r="AN242" t="str">
            <v>Ocultar</v>
          </cell>
          <cell r="AO242" t="str">
            <v>Ocultar</v>
          </cell>
          <cell r="AP242" t="str">
            <v>Ocultar</v>
          </cell>
          <cell r="AQ242" t="str">
            <v>Ocultar</v>
          </cell>
        </row>
        <row r="243">
          <cell r="AI243" t="str">
            <v>10000 - GRUPO SANTANDER CENTRAL HISPANO</v>
          </cell>
          <cell r="AJ243" t="str">
            <v>13000 - BANCA MAYORISTA GLOBAL</v>
          </cell>
          <cell r="AK243" t="str">
            <v>13010 - BANCA DE INVERSIONES</v>
          </cell>
          <cell r="AL243" t="str">
            <v>13011 - BANCA DE INVERSIONES - AMERICA</v>
          </cell>
          <cell r="AM243" t="str">
            <v>14020 - BANCA DE  INVERSIONES - ARGENTINA</v>
          </cell>
          <cell r="AN243" t="str">
            <v>Ocultar</v>
          </cell>
          <cell r="AO243" t="str">
            <v>Ocultar</v>
          </cell>
          <cell r="AP243" t="str">
            <v>22150 - LATINOAMERICA PROFORMA - ARGENTINA</v>
          </cell>
          <cell r="AQ243" t="str">
            <v>22000 - LATINOAMERICA - PROFORMA</v>
          </cell>
        </row>
        <row r="244">
          <cell r="AI244" t="str">
            <v>10000 - GRUPO SANTANDER CENTRAL HISPANO</v>
          </cell>
          <cell r="AJ244" t="str">
            <v>13000 - BANCA MAYORISTA GLOBAL</v>
          </cell>
          <cell r="AK244" t="str">
            <v>13010 - BANCA DE INVERSIONES</v>
          </cell>
          <cell r="AL244" t="str">
            <v>13011 - BANCA DE INVERSIONES - AMERICA</v>
          </cell>
          <cell r="AM244" t="str">
            <v>14030 - BANCA DE INVERSIONES - BRASIL</v>
          </cell>
          <cell r="AN244" t="str">
            <v>Ocultar</v>
          </cell>
          <cell r="AO244" t="str">
            <v>Ocultar</v>
          </cell>
          <cell r="AP244" t="str">
            <v>22160 - LATINOAMERICA PROFORMA - BRASIL</v>
          </cell>
          <cell r="AQ244" t="str">
            <v>22000 - LATINOAMERICA - PROFORMA</v>
          </cell>
        </row>
        <row r="245">
          <cell r="AI245" t="str">
            <v>10000 - GRUPO SANTANDER CENTRAL HISPANO</v>
          </cell>
          <cell r="AJ245" t="str">
            <v>13000 - BANCA MAYORISTA GLOBAL</v>
          </cell>
          <cell r="AK245" t="str">
            <v>13010 - BANCA DE INVERSIONES</v>
          </cell>
          <cell r="AL245" t="str">
            <v>13011 - BANCA DE INVERSIONES - AMERICA</v>
          </cell>
          <cell r="AM245" t="str">
            <v>14040 - BANCA DE INVERSIONES - CHILE</v>
          </cell>
          <cell r="AN245" t="str">
            <v>Ocultar</v>
          </cell>
          <cell r="AO245" t="str">
            <v>Ocultar</v>
          </cell>
          <cell r="AP245" t="str">
            <v>22010 - LATINOAMERICA PROFORMA - CHILE</v>
          </cell>
          <cell r="AQ245" t="str">
            <v>22000 - LATINOAMERICA - PROFORMA</v>
          </cell>
        </row>
        <row r="246">
          <cell r="AI246" t="str">
            <v>10000 - GRUPO SANTANDER CENTRAL HISPANO</v>
          </cell>
          <cell r="AJ246" t="str">
            <v>13000 - BANCA MAYORISTA GLOBAL</v>
          </cell>
          <cell r="AK246" t="str">
            <v>13010 - BANCA DE INVERSIONES</v>
          </cell>
          <cell r="AL246" t="str">
            <v>13011 - BANCA DE INVERSIONES - AMERICA</v>
          </cell>
          <cell r="AM246" t="str">
            <v>14050 - BANCA DE INVERSIONES - MEJICO</v>
          </cell>
          <cell r="AN246" t="str">
            <v>Ocultar</v>
          </cell>
          <cell r="AO246" t="str">
            <v>Ocultar</v>
          </cell>
          <cell r="AP246" t="str">
            <v>22130 - LATINOAMERICA PROFORMA - MEJICO</v>
          </cell>
          <cell r="AQ246" t="str">
            <v>22000 - LATINOAMERICA - PROFORMA</v>
          </cell>
        </row>
        <row r="247">
          <cell r="AI247" t="str">
            <v>10000 - GRUPO SANTANDER CENTRAL HISPANO</v>
          </cell>
          <cell r="AJ247" t="str">
            <v>13000 - BANCA MAYORISTA GLOBAL</v>
          </cell>
          <cell r="AK247" t="str">
            <v>13010 - BANCA DE INVERSIONES</v>
          </cell>
          <cell r="AL247" t="str">
            <v>13011 - BANCA DE INVERSIONES - AMERICA</v>
          </cell>
          <cell r="AM247" t="str">
            <v>14060 - BANCA DE INVERSIONES - VENEZUELA</v>
          </cell>
          <cell r="AN247" t="str">
            <v>Ocultar</v>
          </cell>
          <cell r="AO247" t="str">
            <v>Ocultar</v>
          </cell>
          <cell r="AP247" t="str">
            <v>22110 - LATINOAMERICA PROFORMA - VENEZUELA</v>
          </cell>
          <cell r="AQ247" t="str">
            <v>22000 - LATINOAMERICA - PROFORMA</v>
          </cell>
        </row>
        <row r="248">
          <cell r="AI248" t="str">
            <v>10000 - GRUPO SANTANDER CENTRAL HISPANO</v>
          </cell>
          <cell r="AJ248" t="str">
            <v>13000 - BANCA MAYORISTA GLOBAL</v>
          </cell>
          <cell r="AK248" t="str">
            <v>13010 - BANCA DE INVERSIONES</v>
          </cell>
          <cell r="AL248" t="str">
            <v>13011 - BANCA DE INVERSIONES - AMERICA</v>
          </cell>
          <cell r="AM248" t="str">
            <v>14170 - BANCA DE INVERSIONES - PERU</v>
          </cell>
          <cell r="AN248" t="str">
            <v>Ocultar</v>
          </cell>
          <cell r="AO248" t="str">
            <v>Ocultar</v>
          </cell>
          <cell r="AP248" t="str">
            <v>22080 - LATINOAMERICA PROFORMA - PERU</v>
          </cell>
          <cell r="AQ248" t="str">
            <v>22000 - LATINOAMERICA - PROFORMA</v>
          </cell>
        </row>
        <row r="249">
          <cell r="AI249" t="str">
            <v>10000 - GRUPO SANTANDER CENTRAL HISPANO</v>
          </cell>
          <cell r="AJ249" t="str">
            <v>13000 - BANCA MAYORISTA GLOBAL</v>
          </cell>
          <cell r="AK249" t="str">
            <v>13010 - BANCA DE INVERSIONES</v>
          </cell>
          <cell r="AL249" t="str">
            <v>13011 - BANCA DE INVERSIONES - AMERICA</v>
          </cell>
          <cell r="AM249" t="str">
            <v>14180 - BANCA DE INVERSIONES - COLOMBIA</v>
          </cell>
          <cell r="AN249" t="str">
            <v>Ocultar</v>
          </cell>
          <cell r="AO249" t="str">
            <v>Ocultar</v>
          </cell>
          <cell r="AP249" t="str">
            <v>22140 - LATINOAMERICA PROFORMA - COLOMBIA</v>
          </cell>
          <cell r="AQ249" t="str">
            <v>22000 - LATINOAMERICA - PROFORMA</v>
          </cell>
        </row>
        <row r="250">
          <cell r="AI250" t="str">
            <v>10000 - GRUPO SANTANDER CENTRAL HISPANO</v>
          </cell>
          <cell r="AJ250" t="str">
            <v>13000 - BANCA MAYORISTA GLOBAL</v>
          </cell>
          <cell r="AK250" t="str">
            <v>13010 - BANCA DE INVERSIONES</v>
          </cell>
          <cell r="AL250" t="str">
            <v>13011 - BANCA DE INVERSIONES - AMERICA</v>
          </cell>
          <cell r="AM250" t="str">
            <v>14190 - BANCA DE INVERSIONES - RESTO LATINOAMERICA</v>
          </cell>
          <cell r="AN250" t="str">
            <v>Ocultar</v>
          </cell>
          <cell r="AO250" t="str">
            <v>Ocultar</v>
          </cell>
          <cell r="AP250" t="str">
            <v>22200 - LATINOAMERICA PROFORMA - RESTO</v>
          </cell>
          <cell r="AQ250" t="str">
            <v>22000 - LATINOAMERICA - PROFORMA</v>
          </cell>
        </row>
        <row r="251">
          <cell r="AI251" t="str">
            <v>10000 - GRUPO SANTANDER CENTRAL HISPANO</v>
          </cell>
          <cell r="AJ251" t="str">
            <v>13000 - BANCA MAYORISTA GLOBAL</v>
          </cell>
          <cell r="AK251" t="str">
            <v>13010 - BANCA DE INVERSIONES</v>
          </cell>
          <cell r="AL251" t="str">
            <v>14010 - BANCA DE INVERSIONES - ESPAÑA</v>
          </cell>
          <cell r="AM251" t="str">
            <v>Ocultar</v>
          </cell>
          <cell r="AN251" t="str">
            <v>Ocultar</v>
          </cell>
          <cell r="AO251" t="str">
            <v>Ocultar</v>
          </cell>
          <cell r="AP251" t="str">
            <v>Ocultar</v>
          </cell>
          <cell r="AQ251" t="str">
            <v>Ocultar</v>
          </cell>
        </row>
        <row r="252">
          <cell r="AI252" t="str">
            <v>10000 - GRUPO SANTANDER CENTRAL HISPANO</v>
          </cell>
          <cell r="AJ252" t="str">
            <v>13000 - BANCA MAYORISTA GLOBAL</v>
          </cell>
          <cell r="AK252" t="str">
            <v>13010 - BANCA DE INVERSIONES</v>
          </cell>
          <cell r="AL252" t="str">
            <v>13012 - BANCA DE INVERSIONES (SIN AMERICA)</v>
          </cell>
          <cell r="AM252" t="str">
            <v>14080 - BANCA DE INVERSIONES - NUEVA YORK</v>
          </cell>
          <cell r="AN252" t="str">
            <v>Ocultar</v>
          </cell>
          <cell r="AO252" t="str">
            <v>Ocultar</v>
          </cell>
          <cell r="AP252" t="str">
            <v>Ocultar</v>
          </cell>
          <cell r="AQ252" t="str">
            <v>Ocultar</v>
          </cell>
        </row>
        <row r="253">
          <cell r="AI253" t="str">
            <v>10000 - GRUPO SANTANDER CENTRAL HISPANO</v>
          </cell>
          <cell r="AJ253" t="str">
            <v>13000 - BANCA MAYORISTA GLOBAL</v>
          </cell>
          <cell r="AK253" t="str">
            <v>13010 - BANCA DE INVERSIONES</v>
          </cell>
          <cell r="AL253" t="str">
            <v>14090 - BANCA DE INVERSIONES - PORTUGAL</v>
          </cell>
          <cell r="AM253" t="str">
            <v>Ocultar</v>
          </cell>
          <cell r="AN253" t="str">
            <v>Ocultar</v>
          </cell>
          <cell r="AO253" t="str">
            <v>Ocultar</v>
          </cell>
          <cell r="AP253" t="str">
            <v>Ocultar</v>
          </cell>
          <cell r="AQ253" t="str">
            <v>30000 - PORTUGAL - PROFORMA</v>
          </cell>
        </row>
        <row r="254">
          <cell r="AI254" t="str">
            <v>10000 - GRUPO SANTANDER CENTRAL HISPANO</v>
          </cell>
          <cell r="AJ254" t="str">
            <v>13000 - BANCA MAYORISTA GLOBAL</v>
          </cell>
          <cell r="AK254" t="str">
            <v>13010 - BANCA DE INVERSIONES</v>
          </cell>
          <cell r="AL254" t="str">
            <v>13012 - BANCA DE INVERSIONES (SIN AMERICA)</v>
          </cell>
          <cell r="AM254" t="str">
            <v>14100 - BANCA DE INVERSIONES - ITALIA</v>
          </cell>
          <cell r="AN254" t="str">
            <v>Ocultar</v>
          </cell>
          <cell r="AO254" t="str">
            <v>Ocultar</v>
          </cell>
          <cell r="AP254" t="str">
            <v>Ocultar</v>
          </cell>
          <cell r="AQ254" t="str">
            <v>Ocultar</v>
          </cell>
        </row>
        <row r="255">
          <cell r="AI255" t="str">
            <v>10000 - GRUPO SANTANDER CENTRAL HISPANO</v>
          </cell>
          <cell r="AJ255" t="str">
            <v>13000 - BANCA MAYORISTA GLOBAL</v>
          </cell>
          <cell r="AK255" t="str">
            <v>13010 - BANCA DE INVERSIONES</v>
          </cell>
          <cell r="AL255" t="str">
            <v>13012 - BANCA DE INVERSIONES (SIN AMERICA)</v>
          </cell>
          <cell r="AM255" t="str">
            <v>14110 - BANCA DE INVERSIONES - FRANKFURT</v>
          </cell>
          <cell r="AN255" t="str">
            <v>Ocultar</v>
          </cell>
          <cell r="AO255" t="str">
            <v>Ocultar</v>
          </cell>
          <cell r="AP255" t="str">
            <v>Ocultar</v>
          </cell>
          <cell r="AQ255" t="str">
            <v>Ocultar</v>
          </cell>
        </row>
        <row r="256">
          <cell r="AI256" t="str">
            <v>10000 - GRUPO SANTANDER CENTRAL HISPANO</v>
          </cell>
          <cell r="AJ256" t="str">
            <v>13000 - BANCA MAYORISTA GLOBAL</v>
          </cell>
          <cell r="AK256" t="str">
            <v>13010 - BANCA DE INVERSIONES</v>
          </cell>
          <cell r="AL256" t="str">
            <v>13012 - BANCA DE INVERSIONES (SIN AMERICA)</v>
          </cell>
          <cell r="AM256" t="str">
            <v>14130 - BANCA DE INVERSIONES - FILIPINAS</v>
          </cell>
          <cell r="AN256" t="str">
            <v>Ocultar</v>
          </cell>
          <cell r="AO256" t="str">
            <v>Ocultar</v>
          </cell>
          <cell r="AP256" t="str">
            <v>Ocultar</v>
          </cell>
          <cell r="AQ256" t="str">
            <v>Ocultar</v>
          </cell>
        </row>
        <row r="257">
          <cell r="AI257" t="str">
            <v>10000 - GRUPO SANTANDER CENTRAL HISPANO</v>
          </cell>
          <cell r="AJ257" t="str">
            <v>13000 - BANCA MAYORISTA GLOBAL</v>
          </cell>
          <cell r="AK257" t="str">
            <v>13010 - BANCA DE INVERSIONES</v>
          </cell>
          <cell r="AL257" t="str">
            <v>13012 - BANCA DE INVERSIONES (SIN AMERICA)</v>
          </cell>
          <cell r="AM257" t="str">
            <v>14150 - BANCA INVERSIONES - LONDRES</v>
          </cell>
          <cell r="AN257" t="str">
            <v>Ocultar</v>
          </cell>
          <cell r="AO257" t="str">
            <v>Ocultar</v>
          </cell>
          <cell r="AP257" t="str">
            <v>Ocultar</v>
          </cell>
          <cell r="AQ257" t="str">
            <v>Ocultar</v>
          </cell>
        </row>
        <row r="258">
          <cell r="AI258" t="str">
            <v>10000 - GRUPO SANTANDER CENTRAL HISPANO</v>
          </cell>
          <cell r="AJ258" t="str">
            <v>13000 - BANCA MAYORISTA GLOBAL</v>
          </cell>
          <cell r="AK258" t="str">
            <v>13010 - BANCA DE INVERSIONES</v>
          </cell>
          <cell r="AL258" t="str">
            <v>13012 - BANCA DE INVERSIONES (SIN AMERICA)</v>
          </cell>
          <cell r="AM258" t="str">
            <v>14160 - BANCA DE INVERSIONES - PARIS</v>
          </cell>
          <cell r="AN258" t="str">
            <v>Ocultar</v>
          </cell>
          <cell r="AO258" t="str">
            <v>Ocultar</v>
          </cell>
          <cell r="AP258" t="str">
            <v>Ocultar</v>
          </cell>
          <cell r="AQ258" t="str">
            <v>Ocultar</v>
          </cell>
        </row>
        <row r="259">
          <cell r="AI259" t="str">
            <v>10000 - GRUPO SANTANDER CENTRAL HISPANO</v>
          </cell>
          <cell r="AJ259" t="str">
            <v>13000 - BANCA MAYORISTA GLOBAL</v>
          </cell>
          <cell r="AK259" t="str">
            <v>13010 - BANCA DE INVERSIONES</v>
          </cell>
          <cell r="AL259" t="str">
            <v>13012 - BANCA DE INVERSIONES (SIN AMERICA)</v>
          </cell>
          <cell r="AM259" t="str">
            <v>14200 - AJUSTES CONSOLIDACION - B. INVERSIONES</v>
          </cell>
          <cell r="AN259" t="str">
            <v>Ocultar</v>
          </cell>
          <cell r="AO259" t="str">
            <v>Ocultar</v>
          </cell>
          <cell r="AP259" t="str">
            <v>Ocultar</v>
          </cell>
          <cell r="AQ259" t="str">
            <v>Ocultar</v>
          </cell>
        </row>
        <row r="260">
          <cell r="AI260" t="str">
            <v>10000 - GRUPO SANTANDER CENTRAL HISPANO</v>
          </cell>
          <cell r="AJ260" t="str">
            <v>13000 - BANCA MAYORISTA GLOBAL</v>
          </cell>
          <cell r="AK260" t="str">
            <v>13020 - BANCA CORPORATIVA MATRIZ</v>
          </cell>
          <cell r="AL260" t="str">
            <v>Ocultar</v>
          </cell>
          <cell r="AM260" t="str">
            <v>13029 - AJUSTES - BANCA CORPORATIVA</v>
          </cell>
          <cell r="AN260" t="str">
            <v>Ocultar</v>
          </cell>
          <cell r="AO260" t="str">
            <v>Ocultar</v>
          </cell>
          <cell r="AP260" t="str">
            <v>Ocultar</v>
          </cell>
          <cell r="AQ260" t="str">
            <v>Ocultar</v>
          </cell>
        </row>
        <row r="261">
          <cell r="AI261" t="str">
            <v>10000 - GRUPO SANTANDER CENTRAL HISPANO</v>
          </cell>
          <cell r="AJ261" t="str">
            <v>13000 - BANCA MAYORISTA GLOBAL</v>
          </cell>
          <cell r="AK261" t="str">
            <v>13020 - BANCA CORPORATIVA MATRIZ</v>
          </cell>
          <cell r="AL261" t="str">
            <v>Ocultar</v>
          </cell>
          <cell r="AM261" t="str">
            <v>13100 - GRANDES EMPRESAS MATRIZ</v>
          </cell>
          <cell r="AN261" t="str">
            <v>Ocultar</v>
          </cell>
          <cell r="AO261" t="str">
            <v>Ocultar</v>
          </cell>
          <cell r="AP261" t="str">
            <v>Ocultar</v>
          </cell>
          <cell r="AQ261" t="str">
            <v>Ocultar</v>
          </cell>
        </row>
        <row r="262">
          <cell r="AI262" t="str">
            <v>10000 - GRUPO SANTANDER CENTRAL HISPANO</v>
          </cell>
          <cell r="AJ262" t="str">
            <v>13000 - BANCA MAYORISTA GLOBAL</v>
          </cell>
          <cell r="AK262" t="str">
            <v>13020 - BANCA CORPORATIVA MATRIZ</v>
          </cell>
          <cell r="AL262" t="str">
            <v>Ocultar</v>
          </cell>
          <cell r="AM262" t="str">
            <v>13110 - I.F.I. (FINANCIACION INTERNACI0NAL)</v>
          </cell>
          <cell r="AN262" t="str">
            <v>Ocultar</v>
          </cell>
          <cell r="AO262" t="str">
            <v>Ocultar</v>
          </cell>
          <cell r="AP262" t="str">
            <v>Ocultar</v>
          </cell>
          <cell r="AQ262" t="str">
            <v>Ocultar</v>
          </cell>
        </row>
        <row r="263">
          <cell r="AI263" t="str">
            <v>10000 - GRUPO SANTANDER CENTRAL HISPANO</v>
          </cell>
          <cell r="AJ263" t="str">
            <v>13000 - BANCA MAYORISTA GLOBAL</v>
          </cell>
          <cell r="AK263" t="str">
            <v>13020 - BANCA CORPORATIVA MATRIZ</v>
          </cell>
          <cell r="AL263" t="str">
            <v>Ocultar</v>
          </cell>
          <cell r="AM263" t="str">
            <v>13120 - A.F.I. (FINANCIACION INTERNACIONAL)</v>
          </cell>
          <cell r="AN263" t="str">
            <v>Ocultar</v>
          </cell>
          <cell r="AO263" t="str">
            <v>Ocultar</v>
          </cell>
          <cell r="AP263" t="str">
            <v>Ocultar</v>
          </cell>
          <cell r="AQ263" t="str">
            <v>Ocultar</v>
          </cell>
        </row>
        <row r="264">
          <cell r="AI264" t="str">
            <v>10000 - GRUPO SANTANDER CENTRAL HISPANO</v>
          </cell>
          <cell r="AJ264" t="str">
            <v>13000 - BANCA MAYORISTA GLOBAL</v>
          </cell>
          <cell r="AK264" t="str">
            <v>13030 - TESORERIA</v>
          </cell>
          <cell r="AL264" t="str">
            <v>Ocultar</v>
          </cell>
          <cell r="AM264" t="str">
            <v>13031 - SANTANDER FINANCIAL PRODUCTS</v>
          </cell>
          <cell r="AN264" t="str">
            <v>Ocultar</v>
          </cell>
          <cell r="AO264" t="str">
            <v>Ocultar</v>
          </cell>
          <cell r="AP264" t="str">
            <v>Ocultar</v>
          </cell>
          <cell r="AQ264" t="str">
            <v>Ocultar</v>
          </cell>
        </row>
        <row r="265">
          <cell r="AI265" t="str">
            <v>10000 - GRUPO SANTANDER CENTRAL HISPANO</v>
          </cell>
          <cell r="AJ265" t="str">
            <v>13000 - BANCA MAYORISTA GLOBAL</v>
          </cell>
          <cell r="AK265" t="str">
            <v>13030 - TESORERIA</v>
          </cell>
          <cell r="AL265" t="str">
            <v>Ocultar</v>
          </cell>
          <cell r="AM265" t="str">
            <v>13032 - AJUSTES TRASPASO SUCURSALES</v>
          </cell>
          <cell r="AN265" t="str">
            <v>Ocultar</v>
          </cell>
          <cell r="AO265" t="str">
            <v>Ocultar</v>
          </cell>
          <cell r="AP265" t="str">
            <v>Ocultar</v>
          </cell>
          <cell r="AQ265" t="str">
            <v>Ocultar</v>
          </cell>
        </row>
        <row r="266">
          <cell r="AI266" t="str">
            <v>10000 - GRUPO SANTANDER CENTRAL HISPANO</v>
          </cell>
          <cell r="AJ266" t="str">
            <v>13000 - BANCA MAYORISTA GLOBAL</v>
          </cell>
          <cell r="AK266" t="str">
            <v>13030 - TESORERIA</v>
          </cell>
          <cell r="AL266" t="str">
            <v>Ocultar</v>
          </cell>
          <cell r="AM266" t="str">
            <v>13039 - AJUSTES - TESORERIA</v>
          </cell>
          <cell r="AN266" t="str">
            <v>Ocultar</v>
          </cell>
          <cell r="AO266" t="str">
            <v>Ocultar</v>
          </cell>
          <cell r="AP266" t="str">
            <v>Ocultar</v>
          </cell>
          <cell r="AQ266" t="str">
            <v>Ocultar</v>
          </cell>
        </row>
        <row r="267">
          <cell r="AI267" t="str">
            <v>10000 - GRUPO SANTANDER CENTRAL HISPANO</v>
          </cell>
          <cell r="AJ267" t="str">
            <v>13000 - BANCA MAYORISTA GLOBAL</v>
          </cell>
          <cell r="AK267" t="str">
            <v>13030 - TESORERIA</v>
          </cell>
          <cell r="AL267" t="str">
            <v>Ocultar</v>
          </cell>
          <cell r="AM267" t="str">
            <v>13200 - TESORERIA - MERCADOS FINANCIEROS</v>
          </cell>
          <cell r="AN267" t="str">
            <v>Ocultar</v>
          </cell>
          <cell r="AO267" t="str">
            <v>Ocultar</v>
          </cell>
          <cell r="AP267" t="str">
            <v>Ocultar</v>
          </cell>
          <cell r="AQ267" t="str">
            <v>Ocultar</v>
          </cell>
        </row>
        <row r="268">
          <cell r="AI268" t="str">
            <v>10000 - GRUPO SANTANDER CENTRAL HISPANO</v>
          </cell>
          <cell r="AJ268" t="str">
            <v>13000 - BANCA MAYORISTA GLOBAL</v>
          </cell>
          <cell r="AK268" t="str">
            <v>13040 - CORPORATIVA Y TESORERIA EXTRANJERO</v>
          </cell>
          <cell r="AL268" t="str">
            <v>Ocultar</v>
          </cell>
          <cell r="AM268" t="str">
            <v>13301 - RESTO SUCURSALES EN EL EXTRANJERO</v>
          </cell>
          <cell r="AN268" t="str">
            <v>Ocultar</v>
          </cell>
          <cell r="AO268" t="str">
            <v>Ocultar</v>
          </cell>
          <cell r="AP268" t="str">
            <v>Ocultar</v>
          </cell>
          <cell r="AQ268" t="str">
            <v>Ocultar</v>
          </cell>
        </row>
        <row r="269">
          <cell r="AI269" t="str">
            <v>10000 - GRUPO SANTANDER CENTRAL HISPANO</v>
          </cell>
          <cell r="AJ269" t="str">
            <v>13000 - BANCA MAYORISTA GLOBAL</v>
          </cell>
          <cell r="AK269" t="str">
            <v>13040 - CORPORATIVA Y TESORERIA EXTRANJERO</v>
          </cell>
          <cell r="AL269" t="str">
            <v>Ocultar</v>
          </cell>
          <cell r="AM269" t="str">
            <v>13310 - NEGOCIO EN  SUC. NUEVA YORK</v>
          </cell>
          <cell r="AN269" t="str">
            <v>Ocultar</v>
          </cell>
          <cell r="AO269" t="str">
            <v>Ocultar</v>
          </cell>
          <cell r="AP269" t="str">
            <v>Ocultar</v>
          </cell>
          <cell r="AQ269" t="str">
            <v>Ocultar</v>
          </cell>
        </row>
        <row r="270">
          <cell r="AI270" t="str">
            <v>10000 - GRUPO SANTANDER CENTRAL HISPANO</v>
          </cell>
          <cell r="AJ270" t="str">
            <v>13000 - BANCA MAYORISTA GLOBAL</v>
          </cell>
          <cell r="AK270" t="str">
            <v>13040 - CORPORATIVA Y TESORERIA EXTRANJERO</v>
          </cell>
          <cell r="AL270" t="str">
            <v>Ocultar</v>
          </cell>
          <cell r="AM270" t="str">
            <v>13320 - NEGOCIO EN  SUC. LONDRES</v>
          </cell>
          <cell r="AN270" t="str">
            <v>Ocultar</v>
          </cell>
          <cell r="AO270" t="str">
            <v>Ocultar</v>
          </cell>
          <cell r="AP270" t="str">
            <v>Ocultar</v>
          </cell>
          <cell r="AQ270" t="str">
            <v>Ocultar</v>
          </cell>
        </row>
        <row r="271">
          <cell r="AI271" t="str">
            <v>10000 - GRUPO SANTANDER CENTRAL HISPANO</v>
          </cell>
          <cell r="AJ271" t="str">
            <v>13000 - BANCA MAYORISTA GLOBAL</v>
          </cell>
          <cell r="AK271" t="str">
            <v>13040 - CORPORATIVA Y TESORERIA EXTRANJERO</v>
          </cell>
          <cell r="AL271" t="str">
            <v>Ocultar</v>
          </cell>
          <cell r="AM271" t="str">
            <v>13330 - NEGOCIO EN SUC. FRANKFURT</v>
          </cell>
          <cell r="AN271" t="str">
            <v>Ocultar</v>
          </cell>
          <cell r="AO271" t="str">
            <v>Ocultar</v>
          </cell>
          <cell r="AP271" t="str">
            <v>Ocultar</v>
          </cell>
          <cell r="AQ271" t="str">
            <v>Ocultar</v>
          </cell>
        </row>
        <row r="272">
          <cell r="AI272" t="str">
            <v>10000 - GRUPO SANTANDER CENTRAL HISPANO</v>
          </cell>
          <cell r="AJ272" t="str">
            <v>13000 - BANCA MAYORISTA GLOBAL</v>
          </cell>
          <cell r="AK272" t="str">
            <v>13040 - CORPORATIVA Y TESORERIA EXTRANJERO</v>
          </cell>
          <cell r="AL272" t="str">
            <v>Ocultar</v>
          </cell>
          <cell r="AM272" t="str">
            <v>13342 - NEGOCIO EN SUC. PARIS</v>
          </cell>
          <cell r="AN272" t="str">
            <v>Ocultar</v>
          </cell>
          <cell r="AO272" t="str">
            <v>Ocultar</v>
          </cell>
          <cell r="AP272" t="str">
            <v>Ocultar</v>
          </cell>
          <cell r="AQ272" t="str">
            <v>Ocultar</v>
          </cell>
        </row>
        <row r="273">
          <cell r="AI273" t="str">
            <v>10000 - GRUPO SANTANDER CENTRAL HISPANO</v>
          </cell>
          <cell r="AJ273" t="str">
            <v>13000 - BANCA MAYORISTA GLOBAL</v>
          </cell>
          <cell r="AK273" t="str">
            <v>13040 - CORPORATIVA Y TESORERIA EXTRANJERO</v>
          </cell>
          <cell r="AL273" t="str">
            <v>Ocultar</v>
          </cell>
          <cell r="AM273" t="str">
            <v>13350 - NEGOCIO EN SUC. TOKYO</v>
          </cell>
          <cell r="AN273" t="str">
            <v>Ocultar</v>
          </cell>
          <cell r="AO273" t="str">
            <v>Ocultar</v>
          </cell>
          <cell r="AP273" t="str">
            <v>Ocultar</v>
          </cell>
          <cell r="AQ273" t="str">
            <v>Ocultar</v>
          </cell>
        </row>
        <row r="274">
          <cell r="AI274" t="str">
            <v>10000 - GRUPO SANTANDER CENTRAL HISPANO</v>
          </cell>
          <cell r="AJ274" t="str">
            <v>13000 - BANCA MAYORISTA GLOBAL</v>
          </cell>
          <cell r="AK274" t="str">
            <v>13040 - CORPORATIVA Y TESORERIA EXTRANJERO</v>
          </cell>
          <cell r="AL274" t="str">
            <v>Ocultar</v>
          </cell>
          <cell r="AM274" t="str">
            <v>13362 - BANCA CORPORATIVA EN HONG KONG</v>
          </cell>
          <cell r="AN274" t="str">
            <v>Ocultar</v>
          </cell>
          <cell r="AO274" t="str">
            <v>Ocultar</v>
          </cell>
          <cell r="AP274" t="str">
            <v>Ocultar</v>
          </cell>
          <cell r="AQ274" t="str">
            <v>Ocultar</v>
          </cell>
        </row>
        <row r="275">
          <cell r="AI275" t="str">
            <v>10000 - GRUPO SANTANDER CENTRAL HISPANO</v>
          </cell>
          <cell r="AJ275" t="str">
            <v>13000 - BANCA MAYORISTA GLOBAL</v>
          </cell>
          <cell r="AK275" t="str">
            <v>13040 - CORPORATIVA Y TESORERIA EXTRANJERO</v>
          </cell>
          <cell r="AL275" t="str">
            <v>Ocultar</v>
          </cell>
          <cell r="AM275" t="str">
            <v>13382 - BANCA CORPORATIVA EN SINGAPUR</v>
          </cell>
          <cell r="AN275" t="str">
            <v>Ocultar</v>
          </cell>
          <cell r="AO275" t="str">
            <v>Ocultar</v>
          </cell>
          <cell r="AP275" t="str">
            <v>Ocultar</v>
          </cell>
          <cell r="AQ275" t="str">
            <v>Ocultar</v>
          </cell>
        </row>
        <row r="276">
          <cell r="AI276" t="str">
            <v>10000 - GRUPO SANTANDER CENTRAL HISPANO</v>
          </cell>
          <cell r="AJ276" t="str">
            <v>13000 - BANCA MAYORISTA GLOBAL</v>
          </cell>
          <cell r="AK276" t="str">
            <v>13040 - CORPORATIVA Y TESORERIA EXTRANJERO</v>
          </cell>
          <cell r="AL276" t="str">
            <v>Ocultar</v>
          </cell>
          <cell r="AM276" t="str">
            <v>13390 - NEGOCIO EN SUC. MILAN</v>
          </cell>
          <cell r="AN276" t="str">
            <v>Ocultar</v>
          </cell>
          <cell r="AO276" t="str">
            <v>Ocultar</v>
          </cell>
          <cell r="AP276" t="str">
            <v>Ocultar</v>
          </cell>
          <cell r="AQ276" t="str">
            <v>Ocultar</v>
          </cell>
        </row>
        <row r="277">
          <cell r="AI277" t="str">
            <v>10000 - GRUPO SANTANDER CENTRAL HISPANO</v>
          </cell>
          <cell r="AJ277" t="str">
            <v>13000 - BANCA MAYORISTA GLOBAL</v>
          </cell>
          <cell r="AK277" t="str">
            <v>13040 - CORPORATIVA Y TESORERIA EXTRANJERO</v>
          </cell>
          <cell r="AL277" t="str">
            <v>Ocultar</v>
          </cell>
          <cell r="AM277" t="str">
            <v>13810 - NEGOCIO EN SUC. BRUSELAS</v>
          </cell>
          <cell r="AN277" t="str">
            <v>Ocultar</v>
          </cell>
          <cell r="AO277" t="str">
            <v>Ocultar</v>
          </cell>
          <cell r="AP277" t="str">
            <v>Ocultar</v>
          </cell>
          <cell r="AQ277" t="str">
            <v>Ocultar</v>
          </cell>
        </row>
        <row r="278">
          <cell r="AI278" t="str">
            <v>10000 - GRUPO SANTANDER CENTRAL HISPANO</v>
          </cell>
          <cell r="AJ278" t="str">
            <v>13000 - BANCA MAYORISTA GLOBAL</v>
          </cell>
          <cell r="AK278" t="str">
            <v>13040 - CORPORATIVA Y TESORERIA EXTRANJERO</v>
          </cell>
          <cell r="AL278" t="str">
            <v>Ocultar</v>
          </cell>
          <cell r="AM278" t="str">
            <v>13822 - BANCA CORPORATIVA EN GIBRALTAR</v>
          </cell>
          <cell r="AN278" t="str">
            <v>Ocultar</v>
          </cell>
          <cell r="AO278" t="str">
            <v>Ocultar</v>
          </cell>
          <cell r="AP278" t="str">
            <v>Ocultar</v>
          </cell>
          <cell r="AQ278" t="str">
            <v>Ocultar</v>
          </cell>
        </row>
        <row r="279">
          <cell r="AI279" t="str">
            <v>10000 - GRUPO SANTANDER CENTRAL HISPANO</v>
          </cell>
          <cell r="AJ279" t="str">
            <v>13000 - BANCA MAYORISTA GLOBAL</v>
          </cell>
          <cell r="AK279" t="str">
            <v>13050 - RESULTADOS POR ARGENTINA</v>
          </cell>
          <cell r="AL279" t="str">
            <v>Ocultar</v>
          </cell>
          <cell r="AM279" t="str">
            <v>Ocultar</v>
          </cell>
          <cell r="AN279" t="str">
            <v>Ocultar</v>
          </cell>
          <cell r="AO279" t="str">
            <v>Ocultar</v>
          </cell>
          <cell r="AP279" t="str">
            <v>Ocultar</v>
          </cell>
          <cell r="AQ279" t="str">
            <v>Ocultar</v>
          </cell>
        </row>
        <row r="280">
          <cell r="AI280" t="str">
            <v>10000 - GRUPO SANTANDER CENTRAL HISPANO</v>
          </cell>
          <cell r="AJ280" t="str">
            <v>13000 - BANCA MAYORISTA GLOBAL</v>
          </cell>
          <cell r="AK280" t="str">
            <v>13060 - TESORERIA - MANAGEMENT GLOBAL</v>
          </cell>
          <cell r="AL280" t="str">
            <v>Ocultar</v>
          </cell>
          <cell r="AM280" t="str">
            <v>Ocultar</v>
          </cell>
          <cell r="AN280" t="str">
            <v>Ocultar</v>
          </cell>
          <cell r="AO280" t="str">
            <v>Ocultar</v>
          </cell>
          <cell r="AP280" t="str">
            <v>Ocultar</v>
          </cell>
          <cell r="AQ280" t="str">
            <v>Ocultar</v>
          </cell>
        </row>
        <row r="281">
          <cell r="AI281" t="str">
            <v>10000 - GRUPO SANTANDER CENTRAL HISPANO</v>
          </cell>
          <cell r="AJ281" t="str">
            <v>16000 - GESTION DE ACTIVOS Y BANCA PRIVADA</v>
          </cell>
          <cell r="AK281" t="str">
            <v>16001 - GESTION DE ACTIVOS</v>
          </cell>
          <cell r="AL281" t="str">
            <v>16003 - GESTORAS - AMERICA</v>
          </cell>
          <cell r="AM281" t="str">
            <v>16010 - GESTION DE ACTIVOS - CHILE</v>
          </cell>
          <cell r="AN281" t="str">
            <v>Ocultar</v>
          </cell>
          <cell r="AO281" t="str">
            <v>Ocultar</v>
          </cell>
          <cell r="AP281" t="str">
            <v>22010 - LATINOAMERICA PROFORMA - CHILE</v>
          </cell>
          <cell r="AQ281" t="str">
            <v>22000 - LATINOAMERICA - PROFORMA</v>
          </cell>
        </row>
        <row r="282">
          <cell r="AI282" t="str">
            <v>10000 - GRUPO SANTANDER CENTRAL HISPANO</v>
          </cell>
          <cell r="AJ282" t="str">
            <v>16000 - GESTION DE ACTIVOS Y BANCA PRIVADA</v>
          </cell>
          <cell r="AK282" t="str">
            <v>16001 - GESTION DE ACTIVOS</v>
          </cell>
          <cell r="AL282" t="str">
            <v>16003 - GESTORAS - AMERICA</v>
          </cell>
          <cell r="AM282" t="str">
            <v>16020 - GESTION DE ACTIVOS - URUGUAY</v>
          </cell>
          <cell r="AN282" t="str">
            <v>Ocultar</v>
          </cell>
          <cell r="AO282" t="str">
            <v>Ocultar</v>
          </cell>
          <cell r="AP282" t="str">
            <v>22020 - LATINOAMERICA PROFORMA - URUGUAY</v>
          </cell>
          <cell r="AQ282" t="str">
            <v>22000 - LATINOAMERICA - PROFORMA</v>
          </cell>
        </row>
        <row r="283">
          <cell r="AI283" t="str">
            <v>10000 - GRUPO SANTANDER CENTRAL HISPANO</v>
          </cell>
          <cell r="AJ283" t="str">
            <v>16000 - GESTION DE ACTIVOS Y BANCA PRIVADA</v>
          </cell>
          <cell r="AK283" t="str">
            <v>16001 - GESTION DE ACTIVOS</v>
          </cell>
          <cell r="AL283" t="str">
            <v>16003 - GESTORAS - AMERICA</v>
          </cell>
          <cell r="AM283" t="str">
            <v>16030 - GESTION DE ACTIVOS - PUERTO RICO</v>
          </cell>
          <cell r="AN283" t="str">
            <v>Ocultar</v>
          </cell>
          <cell r="AO283" t="str">
            <v>Ocultar</v>
          </cell>
          <cell r="AP283" t="str">
            <v>22030 - LATINOAMERICA PROFORMA - PUERTO RICO</v>
          </cell>
          <cell r="AQ283" t="str">
            <v>22000 - LATINOAMERICA - PROFORMA</v>
          </cell>
        </row>
        <row r="284">
          <cell r="AI284" t="str">
            <v>10000 - GRUPO SANTANDER CENTRAL HISPANO</v>
          </cell>
          <cell r="AJ284" t="str">
            <v>16000 - GESTION DE ACTIVOS Y BANCA PRIVADA</v>
          </cell>
          <cell r="AK284" t="str">
            <v>16001 - GESTION DE ACTIVOS</v>
          </cell>
          <cell r="AL284" t="str">
            <v>16003 - GESTORAS - AMERICA</v>
          </cell>
          <cell r="AM284" t="str">
            <v>16080 - GESTION DE ACTIVOS - PERU</v>
          </cell>
          <cell r="AN284" t="str">
            <v>Ocultar</v>
          </cell>
          <cell r="AO284" t="str">
            <v>Ocultar</v>
          </cell>
          <cell r="AP284" t="str">
            <v>22080 - LATINOAMERICA PROFORMA - PERU</v>
          </cell>
          <cell r="AQ284" t="str">
            <v>22000 - LATINOAMERICA - PROFORMA</v>
          </cell>
        </row>
        <row r="285">
          <cell r="AI285" t="str">
            <v>10000 - GRUPO SANTANDER CENTRAL HISPANO</v>
          </cell>
          <cell r="AJ285" t="str">
            <v>16000 - GESTION DE ACTIVOS Y BANCA PRIVADA</v>
          </cell>
          <cell r="AK285" t="str">
            <v>16001 - GESTION DE ACTIVOS</v>
          </cell>
          <cell r="AL285" t="str">
            <v>16003 - GESTORAS - AMERICA</v>
          </cell>
          <cell r="AM285" t="str">
            <v>16110 - GESTION ACTIVOS - VENEZUELA</v>
          </cell>
          <cell r="AN285" t="str">
            <v>Ocultar</v>
          </cell>
          <cell r="AO285" t="str">
            <v>Ocultar</v>
          </cell>
          <cell r="AP285" t="str">
            <v>22110 - LATINOAMERICA PROFORMA - VENEZUELA</v>
          </cell>
          <cell r="AQ285" t="str">
            <v>22000 - LATINOAMERICA - PROFORMA</v>
          </cell>
        </row>
        <row r="286">
          <cell r="AI286" t="str">
            <v>10000 - GRUPO SANTANDER CENTRAL HISPANO</v>
          </cell>
          <cell r="AJ286" t="str">
            <v>16000 - GESTION DE ACTIVOS Y BANCA PRIVADA</v>
          </cell>
          <cell r="AK286" t="str">
            <v>16001 - GESTION DE ACTIVOS</v>
          </cell>
          <cell r="AL286" t="str">
            <v>16003 - GESTORAS - AMERICA</v>
          </cell>
          <cell r="AM286" t="str">
            <v>16130 - GESTION DE ACTIVOS - MEJICO</v>
          </cell>
          <cell r="AN286" t="str">
            <v>Ocultar</v>
          </cell>
          <cell r="AO286" t="str">
            <v>Ocultar</v>
          </cell>
          <cell r="AP286" t="str">
            <v>22130 - LATINOAMERICA PROFORMA - MEJICO</v>
          </cell>
          <cell r="AQ286" t="str">
            <v>22000 - LATINOAMERICA - PROFORMA</v>
          </cell>
        </row>
        <row r="287">
          <cell r="AI287" t="str">
            <v>10000 - GRUPO SANTANDER CENTRAL HISPANO</v>
          </cell>
          <cell r="AJ287" t="str">
            <v>16000 - GESTION DE ACTIVOS Y BANCA PRIVADA</v>
          </cell>
          <cell r="AK287" t="str">
            <v>16001 - GESTION DE ACTIVOS</v>
          </cell>
          <cell r="AL287" t="str">
            <v>16003 - GESTORAS - AMERICA</v>
          </cell>
          <cell r="AM287" t="str">
            <v>16140 - GESTION DE ACTIVOS - COLOMBIA</v>
          </cell>
          <cell r="AN287" t="str">
            <v>Ocultar</v>
          </cell>
          <cell r="AO287" t="str">
            <v>Ocultar</v>
          </cell>
          <cell r="AP287" t="str">
            <v>22140 - LATINOAMERICA PROFORMA - COLOMBIA</v>
          </cell>
          <cell r="AQ287" t="str">
            <v>22000 - LATINOAMERICA - PROFORMA</v>
          </cell>
        </row>
        <row r="288">
          <cell r="AI288" t="str">
            <v>10000 - GRUPO SANTANDER CENTRAL HISPANO</v>
          </cell>
          <cell r="AJ288" t="str">
            <v>16000 - GESTION DE ACTIVOS Y BANCA PRIVADA</v>
          </cell>
          <cell r="AK288" t="str">
            <v>16001 - GESTION DE ACTIVOS</v>
          </cell>
          <cell r="AL288" t="str">
            <v>16003 - GESTORAS - AMERICA</v>
          </cell>
          <cell r="AM288" t="str">
            <v>16150 - GESTION DE ACTIVOS - ARGENTINA</v>
          </cell>
          <cell r="AN288" t="str">
            <v>Ocultar</v>
          </cell>
          <cell r="AO288" t="str">
            <v>Ocultar</v>
          </cell>
          <cell r="AP288" t="str">
            <v>22150 - LATINOAMERICA PROFORMA - ARGENTINA</v>
          </cell>
          <cell r="AQ288" t="str">
            <v>22000 - LATINOAMERICA - PROFORMA</v>
          </cell>
        </row>
        <row r="289">
          <cell r="AI289" t="str">
            <v>10000 - GRUPO SANTANDER CENTRAL HISPANO</v>
          </cell>
          <cell r="AJ289" t="str">
            <v>16000 - GESTION DE ACTIVOS Y BANCA PRIVADA</v>
          </cell>
          <cell r="AK289" t="str">
            <v>16001 - GESTION DE ACTIVOS</v>
          </cell>
          <cell r="AL289" t="str">
            <v>16003 - GESTORAS - AMERICA</v>
          </cell>
          <cell r="AM289" t="str">
            <v>16160 - GESTION DE ACTIVOS - BRASIL</v>
          </cell>
          <cell r="AN289" t="str">
            <v>Ocultar</v>
          </cell>
          <cell r="AO289" t="str">
            <v>Ocultar</v>
          </cell>
          <cell r="AP289" t="str">
            <v>22160 - LATINOAMERICA PROFORMA - BRASIL</v>
          </cell>
          <cell r="AQ289" t="str">
            <v>22000 - LATINOAMERICA - PROFORMA</v>
          </cell>
        </row>
        <row r="290">
          <cell r="AI290" t="str">
            <v>10000 - GRUPO SANTANDER CENTRAL HISPANO</v>
          </cell>
          <cell r="AJ290" t="str">
            <v>16000 - GESTION DE ACTIVOS Y BANCA PRIVADA</v>
          </cell>
          <cell r="AK290" t="str">
            <v>16001 - GESTION DE ACTIVOS</v>
          </cell>
          <cell r="AL290" t="str">
            <v>16003 - GESTORAS - AMERICA</v>
          </cell>
          <cell r="AM290" t="str">
            <v>16350 - GESTION DE ACTIVOS - BOLIVIA</v>
          </cell>
          <cell r="AN290" t="str">
            <v>Ocultar</v>
          </cell>
          <cell r="AO290" t="str">
            <v>Ocultar</v>
          </cell>
          <cell r="AP290" t="str">
            <v>22350 - LATINOAMERICA PROFORMA - BOLIVIA</v>
          </cell>
          <cell r="AQ290" t="str">
            <v>22000 - LATINOAMERICA - PROFORMA</v>
          </cell>
        </row>
        <row r="291">
          <cell r="AI291" t="str">
            <v>10000 - GRUPO SANTANDER CENTRAL HISPANO</v>
          </cell>
          <cell r="AJ291" t="str">
            <v>16000 - GESTION DE ACTIVOS Y BANCA PRIVADA</v>
          </cell>
          <cell r="AK291" t="str">
            <v>16001 - GESTION DE ACTIVOS</v>
          </cell>
          <cell r="AL291" t="str">
            <v>16003 - GESTORAS - AMERICA</v>
          </cell>
          <cell r="AM291" t="str">
            <v>16900 - RESTO GESTION ACTIVOS AMERICA</v>
          </cell>
          <cell r="AN291" t="str">
            <v>Ocultar</v>
          </cell>
          <cell r="AO291" t="str">
            <v>Ocultar</v>
          </cell>
          <cell r="AP291" t="str">
            <v>22200 - LATINOAMERICA PROFORMA - RESTO</v>
          </cell>
          <cell r="AQ291" t="str">
            <v>22000 - LATINOAMERICA - PROFORMA</v>
          </cell>
        </row>
        <row r="292">
          <cell r="AI292" t="str">
            <v>10000 - GRUPO SANTANDER CENTRAL HISPANO</v>
          </cell>
          <cell r="AJ292" t="str">
            <v>16000 - GESTION DE ACTIVOS Y BANCA PRIVADA</v>
          </cell>
          <cell r="AK292" t="str">
            <v>16001 - GESTION DE ACTIVOS</v>
          </cell>
          <cell r="AL292" t="str">
            <v>16050 - GESTION DE ACTIVOS - PORTUGAL</v>
          </cell>
          <cell r="AM292" t="str">
            <v>Ocultar</v>
          </cell>
          <cell r="AN292" t="str">
            <v>Ocultar</v>
          </cell>
          <cell r="AO292" t="str">
            <v>Ocultar</v>
          </cell>
          <cell r="AP292" t="str">
            <v>Ocultar</v>
          </cell>
          <cell r="AQ292" t="str">
            <v>30000 - PORTUGAL - PROFORMA</v>
          </cell>
        </row>
        <row r="293">
          <cell r="AI293" t="str">
            <v>10000 - GRUPO SANTANDER CENTRAL HISPANO</v>
          </cell>
          <cell r="AJ293" t="str">
            <v>16000 - GESTION DE ACTIVOS Y BANCA PRIVADA</v>
          </cell>
          <cell r="AK293" t="str">
            <v>16001 - GESTION DE ACTIVOS</v>
          </cell>
          <cell r="AL293" t="str">
            <v>16300 - GESTION DE ACTIVOS - ESPAÑA</v>
          </cell>
          <cell r="AM293" t="str">
            <v>Ocultar</v>
          </cell>
          <cell r="AN293" t="str">
            <v>Ocultar</v>
          </cell>
          <cell r="AO293" t="str">
            <v>Ocultar</v>
          </cell>
          <cell r="AP293" t="str">
            <v>Ocultar</v>
          </cell>
          <cell r="AQ293" t="str">
            <v>Ocultar</v>
          </cell>
        </row>
        <row r="294">
          <cell r="AI294" t="str">
            <v>10000 - GRUPO SANTANDER CENTRAL HISPANO</v>
          </cell>
          <cell r="AJ294" t="str">
            <v>16000 - GESTION DE ACTIVOS Y BANCA PRIVADA</v>
          </cell>
          <cell r="AK294" t="str">
            <v>16002 - BANCA PRIVADA</v>
          </cell>
          <cell r="AL294" t="str">
            <v>16410 - B.S.N. BANIF</v>
          </cell>
          <cell r="AM294" t="str">
            <v>Ocultar</v>
          </cell>
          <cell r="AN294" t="str">
            <v>Ocultar</v>
          </cell>
          <cell r="AO294" t="str">
            <v>Ocultar</v>
          </cell>
          <cell r="AP294" t="str">
            <v>Ocultar</v>
          </cell>
          <cell r="AQ294" t="str">
            <v>Ocultar</v>
          </cell>
        </row>
        <row r="295">
          <cell r="AI295" t="str">
            <v>10000 - GRUPO SANTANDER CENTRAL HISPANO</v>
          </cell>
          <cell r="AJ295" t="str">
            <v>16000 - GESTION DE ACTIVOS Y BANCA PRIVADA</v>
          </cell>
          <cell r="AK295" t="str">
            <v>16002 - BANCA PRIVADA</v>
          </cell>
          <cell r="AL295" t="str">
            <v>16420 - RESTO BANCA PRIVADA ESPAÑA</v>
          </cell>
          <cell r="AM295" t="str">
            <v>Ocultar</v>
          </cell>
          <cell r="AN295" t="str">
            <v>Ocultar</v>
          </cell>
          <cell r="AO295" t="str">
            <v>Ocultar</v>
          </cell>
          <cell r="AP295" t="str">
            <v>Ocultar</v>
          </cell>
          <cell r="AQ295" t="str">
            <v>Ocultar</v>
          </cell>
        </row>
        <row r="296">
          <cell r="AI296" t="str">
            <v>10000 - GRUPO SANTANDER CENTRAL HISPANO</v>
          </cell>
          <cell r="AJ296" t="str">
            <v>16000 - GESTION DE ACTIVOS Y BANCA PRIVADA</v>
          </cell>
          <cell r="AK296" t="str">
            <v>16002 - BANCA PRIVADA</v>
          </cell>
          <cell r="AL296" t="str">
            <v>16700 - B.P.I. INTERNACIONAL</v>
          </cell>
          <cell r="AM296" t="str">
            <v>16500 - RESTO B.P.I.</v>
          </cell>
          <cell r="AN296" t="str">
            <v>Ocultar</v>
          </cell>
          <cell r="AO296" t="str">
            <v>Ocultar</v>
          </cell>
          <cell r="AP296" t="str">
            <v>Ocultar</v>
          </cell>
          <cell r="AQ296" t="str">
            <v>Ocultar</v>
          </cell>
        </row>
        <row r="297">
          <cell r="AI297" t="str">
            <v>10000 - GRUPO SANTANDER CENTRAL HISPANO</v>
          </cell>
          <cell r="AJ297" t="str">
            <v>16000 - GESTION DE ACTIVOS Y BANCA PRIVADA</v>
          </cell>
          <cell r="AK297" t="str">
            <v>16002 - BANCA PRIVADA</v>
          </cell>
          <cell r="AL297" t="str">
            <v>16700 - B.P.I. INTERNACIONAL</v>
          </cell>
          <cell r="AM297" t="str">
            <v>29000 - BPI - AMERICA</v>
          </cell>
          <cell r="AN297" t="str">
            <v>29010 - BPI - CHILE</v>
          </cell>
          <cell r="AO297" t="str">
            <v>Ocultar</v>
          </cell>
          <cell r="AP297" t="str">
            <v>22010 - LATINOAMERICA PROFORMA - CHILE</v>
          </cell>
          <cell r="AQ297" t="str">
            <v>22000 - LATINOAMERICA - PROFORMA</v>
          </cell>
        </row>
        <row r="298">
          <cell r="AI298" t="str">
            <v>10000 - GRUPO SANTANDER CENTRAL HISPANO</v>
          </cell>
          <cell r="AJ298" t="str">
            <v>16000 - GESTION DE ACTIVOS Y BANCA PRIVADA</v>
          </cell>
          <cell r="AK298" t="str">
            <v>16002 - BANCA PRIVADA</v>
          </cell>
          <cell r="AL298" t="str">
            <v>16700 - B.P.I. INTERNACIONAL</v>
          </cell>
          <cell r="AM298" t="str">
            <v>29000 - BPI - AMERICA</v>
          </cell>
          <cell r="AN298" t="str">
            <v>29020 - BPI - URUGUAY</v>
          </cell>
          <cell r="AO298" t="str">
            <v>Ocultar</v>
          </cell>
          <cell r="AP298" t="str">
            <v>22020 - LATINOAMERICA PROFORMA - URUGUAY</v>
          </cell>
          <cell r="AQ298" t="str">
            <v>22000 - LATINOAMERICA - PROFORMA</v>
          </cell>
        </row>
        <row r="299">
          <cell r="AI299" t="str">
            <v>10000 - GRUPO SANTANDER CENTRAL HISPANO</v>
          </cell>
          <cell r="AJ299" t="str">
            <v>16000 - GESTION DE ACTIVOS Y BANCA PRIVADA</v>
          </cell>
          <cell r="AK299" t="str">
            <v>16002 - BANCA PRIVADA</v>
          </cell>
          <cell r="AL299" t="str">
            <v>16700 - B.P.I. INTERNACIONAL</v>
          </cell>
          <cell r="AM299" t="str">
            <v>29000 - BPI - AMERICA</v>
          </cell>
          <cell r="AN299" t="str">
            <v>29030 - BPI - PUERTO RICO</v>
          </cell>
          <cell r="AO299" t="str">
            <v>Ocultar</v>
          </cell>
          <cell r="AP299" t="str">
            <v>22030 - LATINOAMERICA PROFORMA - PUERTO RICO</v>
          </cell>
          <cell r="AQ299" t="str">
            <v>22000 - LATINOAMERICA - PROFORMA</v>
          </cell>
        </row>
        <row r="300">
          <cell r="AI300" t="str">
            <v>10000 - GRUPO SANTANDER CENTRAL HISPANO</v>
          </cell>
          <cell r="AJ300" t="str">
            <v>16000 - GESTION DE ACTIVOS Y BANCA PRIVADA</v>
          </cell>
          <cell r="AK300" t="str">
            <v>16002 - BANCA PRIVADA</v>
          </cell>
          <cell r="AL300" t="str">
            <v>16700 - B.P.I. INTERNACIONAL</v>
          </cell>
          <cell r="AM300" t="str">
            <v>29000 - BPI - AMERICA</v>
          </cell>
          <cell r="AN300" t="str">
            <v>29080 - BPI - PERU</v>
          </cell>
          <cell r="AO300" t="str">
            <v>Ocultar</v>
          </cell>
          <cell r="AP300" t="str">
            <v>22080 - LATINOAMERICA PROFORMA - PERU</v>
          </cell>
          <cell r="AQ300" t="str">
            <v>22000 - LATINOAMERICA - PROFORMA</v>
          </cell>
        </row>
        <row r="301">
          <cell r="AI301" t="str">
            <v>10000 - GRUPO SANTANDER CENTRAL HISPANO</v>
          </cell>
          <cell r="AJ301" t="str">
            <v>16000 - GESTION DE ACTIVOS Y BANCA PRIVADA</v>
          </cell>
          <cell r="AK301" t="str">
            <v>16002 - BANCA PRIVADA</v>
          </cell>
          <cell r="AL301" t="str">
            <v>16700 - B.P.I. INTERNACIONAL</v>
          </cell>
          <cell r="AM301" t="str">
            <v>29000 - BPI - AMERICA</v>
          </cell>
          <cell r="AN301" t="str">
            <v>29110 - BPI - VENEZUELA</v>
          </cell>
          <cell r="AO301" t="str">
            <v>Ocultar</v>
          </cell>
          <cell r="AP301" t="str">
            <v>22110 - LATINOAMERICA PROFORMA - VENEZUELA</v>
          </cell>
          <cell r="AQ301" t="str">
            <v>22000 - LATINOAMERICA - PROFORMA</v>
          </cell>
        </row>
        <row r="302">
          <cell r="AI302" t="str">
            <v>10000 - GRUPO SANTANDER CENTRAL HISPANO</v>
          </cell>
          <cell r="AJ302" t="str">
            <v>16000 - GESTION DE ACTIVOS Y BANCA PRIVADA</v>
          </cell>
          <cell r="AK302" t="str">
            <v>16002 - BANCA PRIVADA</v>
          </cell>
          <cell r="AL302" t="str">
            <v>16700 - B.P.I. INTERNACIONAL</v>
          </cell>
          <cell r="AM302" t="str">
            <v>29000 - BPI - AMERICA</v>
          </cell>
          <cell r="AN302" t="str">
            <v>29130 - BPI - MEJICO</v>
          </cell>
          <cell r="AO302" t="str">
            <v>Ocultar</v>
          </cell>
          <cell r="AP302" t="str">
            <v>22130 - LATINOAMERICA PROFORMA - MEJICO</v>
          </cell>
          <cell r="AQ302" t="str">
            <v>22000 - LATINOAMERICA - PROFORMA</v>
          </cell>
        </row>
        <row r="303">
          <cell r="AI303" t="str">
            <v>10000 - GRUPO SANTANDER CENTRAL HISPANO</v>
          </cell>
          <cell r="AJ303" t="str">
            <v>16000 - GESTION DE ACTIVOS Y BANCA PRIVADA</v>
          </cell>
          <cell r="AK303" t="str">
            <v>16002 - BANCA PRIVADA</v>
          </cell>
          <cell r="AL303" t="str">
            <v>16700 - B.P.I. INTERNACIONAL</v>
          </cell>
          <cell r="AM303" t="str">
            <v>29000 - BPI - AMERICA</v>
          </cell>
          <cell r="AN303" t="str">
            <v>29140 - BPI - COLOMBIA</v>
          </cell>
          <cell r="AO303" t="str">
            <v>Ocultar</v>
          </cell>
          <cell r="AP303" t="str">
            <v>22140 - LATINOAMERICA PROFORMA - COLOMBIA</v>
          </cell>
          <cell r="AQ303" t="str">
            <v>22000 - LATINOAMERICA - PROFORMA</v>
          </cell>
        </row>
        <row r="304">
          <cell r="AI304" t="str">
            <v>10000 - GRUPO SANTANDER CENTRAL HISPANO</v>
          </cell>
          <cell r="AJ304" t="str">
            <v>16000 - GESTION DE ACTIVOS Y BANCA PRIVADA</v>
          </cell>
          <cell r="AK304" t="str">
            <v>16002 - BANCA PRIVADA</v>
          </cell>
          <cell r="AL304" t="str">
            <v>16700 - B.P.I. INTERNACIONAL</v>
          </cell>
          <cell r="AM304" t="str">
            <v>29000 - BPI - AMERICA</v>
          </cell>
          <cell r="AN304" t="str">
            <v>29150 - BPI - ARGENTINA</v>
          </cell>
          <cell r="AO304" t="str">
            <v>Ocultar</v>
          </cell>
          <cell r="AP304" t="str">
            <v>22150 - LATINOAMERICA PROFORMA - ARGENTINA</v>
          </cell>
          <cell r="AQ304" t="str">
            <v>22000 - LATINOAMERICA - PROFORMA</v>
          </cell>
        </row>
        <row r="305">
          <cell r="AI305" t="str">
            <v>10000 - GRUPO SANTANDER CENTRAL HISPANO</v>
          </cell>
          <cell r="AJ305" t="str">
            <v>16000 - GESTION DE ACTIVOS Y BANCA PRIVADA</v>
          </cell>
          <cell r="AK305" t="str">
            <v>16002 - BANCA PRIVADA</v>
          </cell>
          <cell r="AL305" t="str">
            <v>16700 - B.P.I. INTERNACIONAL</v>
          </cell>
          <cell r="AM305" t="str">
            <v>29000 - BPI - AMERICA</v>
          </cell>
          <cell r="AN305" t="str">
            <v>29160 - BPI - BRASIL</v>
          </cell>
          <cell r="AO305" t="str">
            <v>Ocultar</v>
          </cell>
          <cell r="AP305" t="str">
            <v>22160 - LATINOAMERICA PROFORMA - BRASIL</v>
          </cell>
          <cell r="AQ305" t="str">
            <v>22000 - LATINOAMERICA - PROFORMA</v>
          </cell>
        </row>
        <row r="306">
          <cell r="AI306" t="str">
            <v>10000 - GRUPO SANTANDER CENTRAL HISPANO</v>
          </cell>
          <cell r="AJ306" t="str">
            <v>16000 - GESTION DE ACTIVOS Y BANCA PRIVADA</v>
          </cell>
          <cell r="AK306" t="str">
            <v>16002 - BANCA PRIVADA</v>
          </cell>
          <cell r="AL306" t="str">
            <v>16700 - B.P.I. INTERNACIONAL</v>
          </cell>
          <cell r="AM306" t="str">
            <v>29000 - BPI - AMERICA</v>
          </cell>
          <cell r="AN306" t="str">
            <v>29350 - BPI - BOLIVIA</v>
          </cell>
          <cell r="AO306" t="str">
            <v>Ocultar</v>
          </cell>
          <cell r="AP306" t="str">
            <v>22350 - LATINOAMERICA PROFORMA - BOLIVIA</v>
          </cell>
          <cell r="AQ306" t="str">
            <v>22000 - LATINOAMERICA - PROFORMA</v>
          </cell>
        </row>
        <row r="307">
          <cell r="AI307" t="str">
            <v>10000 - GRUPO SANTANDER CENTRAL HISPANO</v>
          </cell>
          <cell r="AJ307" t="str">
            <v>16000 - GESTION DE ACTIVOS Y BANCA PRIVADA</v>
          </cell>
          <cell r="AK307" t="str">
            <v>16002 - BANCA PRIVADA</v>
          </cell>
          <cell r="AL307" t="str">
            <v>16700 - B.P.I. INTERNACIONAL</v>
          </cell>
          <cell r="AM307" t="str">
            <v>29000 - BPI - AMERICA</v>
          </cell>
          <cell r="AN307" t="str">
            <v>29360 - RESTO LATINOAMERICA (PAN)</v>
          </cell>
          <cell r="AO307" t="str">
            <v>Ocultar</v>
          </cell>
          <cell r="AP307" t="str">
            <v>22200 - LATINOAMERICA PROFORMA - RESTO</v>
          </cell>
          <cell r="AQ307" t="str">
            <v>22000 - LATINOAMERICA - PROFORMA</v>
          </cell>
        </row>
        <row r="308">
          <cell r="AI308" t="str">
            <v>10000 - GRUPO SANTANDER CENTRAL HISPANO</v>
          </cell>
          <cell r="AJ308" t="str">
            <v>16000 - GESTION DE ACTIVOS Y BANCA PRIVADA</v>
          </cell>
          <cell r="AK308" t="str">
            <v>16002 - BANCA PRIVADA</v>
          </cell>
          <cell r="AL308" t="str">
            <v>16700 - B.P.I. INTERNACIONAL</v>
          </cell>
          <cell r="AM308" t="str">
            <v>29000 - BPI - AMERICA</v>
          </cell>
          <cell r="AN308" t="str">
            <v>29420 - BPI - PARAGUAY</v>
          </cell>
          <cell r="AO308" t="str">
            <v>Ocultar</v>
          </cell>
          <cell r="AP308" t="str">
            <v>22420 - LATINOAMERICA PROFORMA - PARAGUAY</v>
          </cell>
          <cell r="AQ308" t="str">
            <v>22000 - LATINOAMERICA - PROFORMA</v>
          </cell>
        </row>
        <row r="309">
          <cell r="AI309" t="str">
            <v>10000 - GRUPO SANTANDER CENTRAL HISPANO</v>
          </cell>
          <cell r="AJ309" t="str">
            <v>17000 - PARTICIPACIONES / GESTION FINANCIERA</v>
          </cell>
          <cell r="AK309" t="str">
            <v>Ocultar</v>
          </cell>
          <cell r="AL309" t="str">
            <v>Ocultar</v>
          </cell>
          <cell r="AM309" t="str">
            <v>Ocultar</v>
          </cell>
          <cell r="AN309" t="str">
            <v>Ocultar</v>
          </cell>
          <cell r="AO309" t="str">
            <v>Ocultar</v>
          </cell>
          <cell r="AP309" t="str">
            <v>Ocultar</v>
          </cell>
          <cell r="AQ309" t="str">
            <v>Ocultar</v>
          </cell>
        </row>
        <row r="310">
          <cell r="AI310" t="str">
            <v>10000 - GRUPO SANTANDER CENTRAL HISPANO</v>
          </cell>
          <cell r="AJ310" t="str">
            <v>17000 - PARTICIPACIONES / GESTION FINANCIERA</v>
          </cell>
          <cell r="AK310" t="str">
            <v>Ocultar</v>
          </cell>
          <cell r="AL310" t="str">
            <v>Ocultar</v>
          </cell>
          <cell r="AM310" t="str">
            <v>Ocultar</v>
          </cell>
          <cell r="AN310" t="str">
            <v>Ocultar</v>
          </cell>
          <cell r="AO310" t="str">
            <v>Ocultar</v>
          </cell>
          <cell r="AP310" t="str">
            <v>Ocultar</v>
          </cell>
          <cell r="AQ310" t="str">
            <v>Ocultar</v>
          </cell>
        </row>
        <row r="311">
          <cell r="AI311" t="str">
            <v>10000 - GRUPO SANTANDER CENTRAL HISPANO</v>
          </cell>
          <cell r="AJ311" t="str">
            <v>17000 - PARTICIPACIONES / GESTION FINANCIERA</v>
          </cell>
          <cell r="AK311" t="str">
            <v>Ocultar</v>
          </cell>
          <cell r="AL311" t="str">
            <v>Ocultar</v>
          </cell>
          <cell r="AM311" t="str">
            <v>Ocultar</v>
          </cell>
          <cell r="AN311" t="str">
            <v>Ocultar</v>
          </cell>
          <cell r="AO311" t="str">
            <v>Ocultar</v>
          </cell>
          <cell r="AP311" t="str">
            <v>Ocultar</v>
          </cell>
          <cell r="AQ311" t="str">
            <v>Ocultar</v>
          </cell>
        </row>
        <row r="312">
          <cell r="AI312" t="str">
            <v>10000 - GRUPO SANTANDER CENTRAL HISPANO</v>
          </cell>
          <cell r="AJ312" t="str">
            <v>17000 - PARTICIPACIONES / GESTION FINANCIERA</v>
          </cell>
          <cell r="AK312" t="str">
            <v>Ocultar</v>
          </cell>
          <cell r="AL312" t="str">
            <v>Ocultar</v>
          </cell>
          <cell r="AM312" t="str">
            <v>Ocultar</v>
          </cell>
          <cell r="AN312" t="str">
            <v>Ocultar</v>
          </cell>
          <cell r="AO312" t="str">
            <v>Ocultar</v>
          </cell>
          <cell r="AP312" t="str">
            <v>Ocultar</v>
          </cell>
          <cell r="AQ312" t="str">
            <v>Ocultar</v>
          </cell>
        </row>
        <row r="313">
          <cell r="AI313" t="str">
            <v>10000 - GRUPO SANTANDER CENTRAL HISPANO</v>
          </cell>
          <cell r="AJ313" t="str">
            <v>17000 - PARTICIPACIONES / GESTION FINANCIERA</v>
          </cell>
          <cell r="AK313" t="str">
            <v>Ocultar</v>
          </cell>
          <cell r="AL313" t="str">
            <v>Ocultar</v>
          </cell>
          <cell r="AM313" t="str">
            <v>Ocultar</v>
          </cell>
          <cell r="AN313" t="str">
            <v>Ocultar</v>
          </cell>
          <cell r="AO313" t="str">
            <v>Ocultar</v>
          </cell>
          <cell r="AP313" t="str">
            <v>Ocultar</v>
          </cell>
          <cell r="AQ313" t="str">
            <v>Ocultar</v>
          </cell>
        </row>
        <row r="314">
          <cell r="AI314" t="str">
            <v>10000 - GRUPO SANTANDER CENTRAL HISPANO</v>
          </cell>
          <cell r="AJ314" t="str">
            <v>17000 - PARTICIPACIONES / GESTION FINANCIERA</v>
          </cell>
          <cell r="AK314" t="str">
            <v>Ocultar</v>
          </cell>
          <cell r="AL314" t="str">
            <v>Ocultar</v>
          </cell>
          <cell r="AM314" t="str">
            <v>Ocultar</v>
          </cell>
          <cell r="AN314" t="str">
            <v>Ocultar</v>
          </cell>
          <cell r="AO314" t="str">
            <v>Ocultar</v>
          </cell>
          <cell r="AP314" t="str">
            <v>Ocultar</v>
          </cell>
          <cell r="AQ314" t="str">
            <v>Ocultar</v>
          </cell>
        </row>
        <row r="315">
          <cell r="AI315" t="str">
            <v>10000 - GRUPO SANTANDER CENTRAL HISPANO</v>
          </cell>
          <cell r="AJ315" t="str">
            <v>17000 - PARTICIPACIONES / GESTION FINANCIERA</v>
          </cell>
          <cell r="AK315" t="str">
            <v>Ocultar</v>
          </cell>
          <cell r="AL315" t="str">
            <v>Ocultar</v>
          </cell>
          <cell r="AM315" t="str">
            <v>Ocultar</v>
          </cell>
          <cell r="AN315" t="str">
            <v>Ocultar</v>
          </cell>
          <cell r="AO315" t="str">
            <v>Ocultar</v>
          </cell>
          <cell r="AP315" t="str">
            <v>Ocultar</v>
          </cell>
          <cell r="AQ315" t="str">
            <v>Ocultar</v>
          </cell>
        </row>
        <row r="316">
          <cell r="AI316" t="str">
            <v>10000 - GRUPO SANTANDER CENTRAL HISPANO</v>
          </cell>
          <cell r="AJ316" t="str">
            <v>17000 - PARTICIPACIONES / GESTION FINANCIERA</v>
          </cell>
          <cell r="AK316" t="str">
            <v>Ocultar</v>
          </cell>
          <cell r="AL316" t="str">
            <v>Ocultar</v>
          </cell>
          <cell r="AM316" t="str">
            <v>Ocultar</v>
          </cell>
          <cell r="AN316" t="str">
            <v>Ocultar</v>
          </cell>
          <cell r="AO316" t="str">
            <v>Ocultar</v>
          </cell>
          <cell r="AP316" t="str">
            <v>Ocultar</v>
          </cell>
          <cell r="AQ316" t="str">
            <v>Ocultar</v>
          </cell>
        </row>
        <row r="317">
          <cell r="AI317" t="str">
            <v>10000 - GRUPO SANTANDER CENTRAL HISPANO</v>
          </cell>
          <cell r="AJ317" t="str">
            <v>17000 - PARTICIPACIONES / GESTION FINANCIERA</v>
          </cell>
          <cell r="AK317" t="str">
            <v>Ocultar</v>
          </cell>
          <cell r="AL317" t="str">
            <v>Ocultar</v>
          </cell>
          <cell r="AM317" t="str">
            <v>Ocultar</v>
          </cell>
          <cell r="AN317" t="str">
            <v>Ocultar</v>
          </cell>
          <cell r="AO317" t="str">
            <v>Ocultar</v>
          </cell>
          <cell r="AP317" t="str">
            <v>Ocultar</v>
          </cell>
          <cell r="AQ317" t="str">
            <v>Ocultar</v>
          </cell>
        </row>
        <row r="318">
          <cell r="AI318" t="str">
            <v>10000 - GRUPO SANTANDER CENTRAL HISPANO</v>
          </cell>
          <cell r="AJ318" t="str">
            <v>17000 - PARTICIPACIONES / GESTION FINANCIERA</v>
          </cell>
          <cell r="AK318" t="str">
            <v>Ocultar</v>
          </cell>
          <cell r="AL318" t="str">
            <v>Ocultar</v>
          </cell>
          <cell r="AM318" t="str">
            <v>Ocultar</v>
          </cell>
          <cell r="AN318" t="str">
            <v>Ocultar</v>
          </cell>
          <cell r="AO318" t="str">
            <v>Ocultar</v>
          </cell>
          <cell r="AP318" t="str">
            <v>Ocultar</v>
          </cell>
          <cell r="AQ318" t="str">
            <v>Ocultar</v>
          </cell>
        </row>
        <row r="319">
          <cell r="AI319" t="str">
            <v>10000 - GRUPO SANTANDER CENTRAL HISPANO</v>
          </cell>
          <cell r="AJ319" t="str">
            <v>17000 - PARTICIPACIONES / GESTION FINANCIERA</v>
          </cell>
          <cell r="AK319" t="str">
            <v>Ocultar</v>
          </cell>
          <cell r="AL319" t="str">
            <v>Ocultar</v>
          </cell>
          <cell r="AM319" t="str">
            <v>Ocultar</v>
          </cell>
          <cell r="AN319" t="str">
            <v>Ocultar</v>
          </cell>
          <cell r="AO319" t="str">
            <v>Ocultar</v>
          </cell>
          <cell r="AP319" t="str">
            <v>Ocultar</v>
          </cell>
          <cell r="AQ319" t="str">
            <v>Ocultar</v>
          </cell>
        </row>
        <row r="320">
          <cell r="AI320" t="str">
            <v>10000 - GRUPO SANTANDER CENTRAL HISPANO</v>
          </cell>
          <cell r="AJ320" t="str">
            <v>17000 - PARTICIPACIONES / GESTION FINANCIERA</v>
          </cell>
          <cell r="AK320" t="str">
            <v>Ocultar</v>
          </cell>
          <cell r="AL320" t="str">
            <v>Ocultar</v>
          </cell>
          <cell r="AM320" t="str">
            <v>Ocultar</v>
          </cell>
          <cell r="AN320" t="str">
            <v>Ocultar</v>
          </cell>
          <cell r="AO320" t="str">
            <v>Ocultar</v>
          </cell>
          <cell r="AP320" t="str">
            <v>Ocultar</v>
          </cell>
          <cell r="AQ320" t="str">
            <v>Ocultar</v>
          </cell>
        </row>
        <row r="321">
          <cell r="AI321" t="str">
            <v>10000 - GRUPO SANTANDER CENTRAL HISPANO</v>
          </cell>
          <cell r="AJ321" t="str">
            <v>17000 - PARTICIPACIONES / GESTION FINANCIERA</v>
          </cell>
          <cell r="AK321" t="str">
            <v>Ocultar</v>
          </cell>
          <cell r="AL321" t="str">
            <v>Ocultar</v>
          </cell>
          <cell r="AM321" t="str">
            <v>Ocultar</v>
          </cell>
          <cell r="AN321" t="str">
            <v>Ocultar</v>
          </cell>
          <cell r="AO321" t="str">
            <v>Ocultar</v>
          </cell>
          <cell r="AP321" t="str">
            <v>Ocultar</v>
          </cell>
          <cell r="AQ321" t="str">
            <v>Ocultar</v>
          </cell>
        </row>
        <row r="322">
          <cell r="AI322" t="str">
            <v>10000 - GRUPO SANTANDER CENTRAL HISPANO</v>
          </cell>
          <cell r="AJ322" t="str">
            <v>17000 - PARTICIPACIONES / GESTION FINANCIERA</v>
          </cell>
          <cell r="AK322" t="str">
            <v>Ocultar</v>
          </cell>
          <cell r="AL322" t="str">
            <v>Ocultar</v>
          </cell>
          <cell r="AM322" t="str">
            <v>Ocultar</v>
          </cell>
          <cell r="AN322" t="str">
            <v>Ocultar</v>
          </cell>
          <cell r="AO322" t="str">
            <v>Ocultar</v>
          </cell>
          <cell r="AP322" t="str">
            <v>Ocultar</v>
          </cell>
          <cell r="AQ322" t="str">
            <v>Ocultar</v>
          </cell>
        </row>
        <row r="323">
          <cell r="AI323" t="str">
            <v>10000 - GRUPO SANTANDER CENTRAL HISPANO</v>
          </cell>
          <cell r="AJ323" t="str">
            <v>17000 - PARTICIPACIONES / GESTION FINANCIERA</v>
          </cell>
          <cell r="AK323" t="str">
            <v>Ocultar</v>
          </cell>
          <cell r="AL323" t="str">
            <v>Ocultar</v>
          </cell>
          <cell r="AM323" t="str">
            <v>Ocultar</v>
          </cell>
          <cell r="AN323" t="str">
            <v>Ocultar</v>
          </cell>
          <cell r="AO323" t="str">
            <v>Ocultar</v>
          </cell>
          <cell r="AP323" t="str">
            <v>Ocultar</v>
          </cell>
          <cell r="AQ323" t="str">
            <v>Ocultar</v>
          </cell>
        </row>
        <row r="324">
          <cell r="AI324" t="str">
            <v>10000 - GRUPO SANTANDER CENTRAL HISPANO</v>
          </cell>
          <cell r="AJ324" t="str">
            <v>17000 - PARTICIPACIONES / GESTION FINANCIERA</v>
          </cell>
          <cell r="AK324" t="str">
            <v>Ocultar</v>
          </cell>
          <cell r="AL324" t="str">
            <v>Ocultar</v>
          </cell>
          <cell r="AM324" t="str">
            <v>Ocultar</v>
          </cell>
          <cell r="AN324" t="str">
            <v>Ocultar</v>
          </cell>
          <cell r="AO324" t="str">
            <v>Ocultar</v>
          </cell>
          <cell r="AP324" t="str">
            <v>Ocultar</v>
          </cell>
          <cell r="AQ324" t="str">
            <v>Ocultar</v>
          </cell>
        </row>
        <row r="325">
          <cell r="AI325" t="str">
            <v>10000 - GRUPO SANTANDER CENTRAL HISPANO</v>
          </cell>
          <cell r="AJ325" t="str">
            <v>17000 - PARTICIPACIONES / GESTION FINANCIERA</v>
          </cell>
          <cell r="AK325" t="str">
            <v>Ocultar</v>
          </cell>
          <cell r="AL325" t="str">
            <v>Ocultar</v>
          </cell>
          <cell r="AM325" t="str">
            <v>Ocultar</v>
          </cell>
          <cell r="AN325" t="str">
            <v>Ocultar</v>
          </cell>
          <cell r="AO325" t="str">
            <v>Ocultar</v>
          </cell>
          <cell r="AP325" t="str">
            <v>Ocultar</v>
          </cell>
          <cell r="AQ325" t="str">
            <v>Ocultar</v>
          </cell>
        </row>
        <row r="326">
          <cell r="AI326" t="str">
            <v>10000 - GRUPO SANTANDER CENTRAL HISPANO</v>
          </cell>
          <cell r="AJ326" t="str">
            <v>17000 - PARTICIPACIONES / GESTION FINANCIERA</v>
          </cell>
          <cell r="AK326" t="str">
            <v>Ocultar</v>
          </cell>
          <cell r="AL326" t="str">
            <v>Ocultar</v>
          </cell>
          <cell r="AM326" t="str">
            <v>Ocultar</v>
          </cell>
          <cell r="AN326" t="str">
            <v>Ocultar</v>
          </cell>
          <cell r="AO326" t="str">
            <v>Ocultar</v>
          </cell>
          <cell r="AP326" t="str">
            <v>Ocultar</v>
          </cell>
          <cell r="AQ326" t="str">
            <v>Ocultar</v>
          </cell>
        </row>
        <row r="327">
          <cell r="AI327" t="str">
            <v>10000 - GRUPO SANTANDER CENTRAL HISPANO</v>
          </cell>
          <cell r="AJ327" t="str">
            <v>17000 - PARTICIPACIONES / GESTION FINANCIERA</v>
          </cell>
          <cell r="AK327" t="str">
            <v>Ocultar</v>
          </cell>
          <cell r="AL327" t="str">
            <v>Ocultar</v>
          </cell>
          <cell r="AM327" t="str">
            <v>Ocultar</v>
          </cell>
          <cell r="AN327" t="str">
            <v>Ocultar</v>
          </cell>
          <cell r="AO327" t="str">
            <v>Ocultar</v>
          </cell>
          <cell r="AP327" t="str">
            <v>Ocultar</v>
          </cell>
          <cell r="AQ327" t="str">
            <v>Ocultar</v>
          </cell>
        </row>
        <row r="328">
          <cell r="AI328" t="str">
            <v>10000 - GRUPO SANTANDER CENTRAL HISPANO</v>
          </cell>
          <cell r="AJ328" t="str">
            <v>17000 - PARTICIPACIONES / GESTION FINANCIERA</v>
          </cell>
          <cell r="AK328" t="str">
            <v>Ocultar</v>
          </cell>
          <cell r="AL328" t="str">
            <v>Ocultar</v>
          </cell>
          <cell r="AM328" t="str">
            <v>Ocultar</v>
          </cell>
          <cell r="AN328" t="str">
            <v>Ocultar</v>
          </cell>
          <cell r="AO328" t="str">
            <v>Ocultar</v>
          </cell>
          <cell r="AP328" t="str">
            <v>Ocultar</v>
          </cell>
          <cell r="AQ328" t="str">
            <v>Ocultar</v>
          </cell>
        </row>
        <row r="329">
          <cell r="AI329" t="str">
            <v>Ocultar</v>
          </cell>
          <cell r="AJ329" t="str">
            <v>Ocultar</v>
          </cell>
          <cell r="AK329" t="str">
            <v>Ocultar</v>
          </cell>
          <cell r="AL329" t="str">
            <v>Ocultar</v>
          </cell>
          <cell r="AM329" t="str">
            <v>Ocultar</v>
          </cell>
          <cell r="AN329" t="str">
            <v>Ocultar</v>
          </cell>
          <cell r="AO329" t="str">
            <v>Ocultar</v>
          </cell>
          <cell r="AP329" t="str">
            <v>Ocultar</v>
          </cell>
          <cell r="AQ329" t="str">
            <v>Ocultar</v>
          </cell>
        </row>
        <row r="330">
          <cell r="AI330" t="str">
            <v>10000 - GRUPO SANTANDER CENTRAL HISPANO</v>
          </cell>
          <cell r="AJ330" t="str">
            <v>11000 - BANCA COMERCIAL EUROPA</v>
          </cell>
          <cell r="AK330" t="str">
            <v>11400 - MINORISTA</v>
          </cell>
          <cell r="AL330" t="str">
            <v>11009 - AJUSTES - MINORISTA</v>
          </cell>
          <cell r="AM330" t="str">
            <v>Ocultar</v>
          </cell>
          <cell r="AN330" t="str">
            <v>Ocultar</v>
          </cell>
          <cell r="AO330" t="str">
            <v>Ocultar</v>
          </cell>
          <cell r="AP330" t="str">
            <v>Ocultar</v>
          </cell>
          <cell r="AQ330" t="str">
            <v>Ocultar</v>
          </cell>
        </row>
        <row r="331">
          <cell r="AI331" t="str">
            <v>10000 - GRUPO SANTANDER CENTRAL HISPANO</v>
          </cell>
          <cell r="AJ331" t="str">
            <v>11000 - BANCA COMERCIAL EUROPA</v>
          </cell>
          <cell r="AK331" t="str">
            <v>11400 - MINORISTA</v>
          </cell>
          <cell r="AL331" t="str">
            <v>11600 - RED SANTANDER CENTRAL HISPANO</v>
          </cell>
          <cell r="AM331" t="str">
            <v>Ocultar</v>
          </cell>
          <cell r="AN331" t="str">
            <v>Ocultar</v>
          </cell>
          <cell r="AO331" t="str">
            <v>Ocultar</v>
          </cell>
          <cell r="AP331" t="str">
            <v>Ocultar</v>
          </cell>
          <cell r="AQ331" t="str">
            <v>Ocultar</v>
          </cell>
        </row>
        <row r="332">
          <cell r="AI332" t="str">
            <v>10000 - GRUPO SANTANDER CENTRAL HISPANO</v>
          </cell>
          <cell r="AJ332" t="str">
            <v>11000 - BANCA COMERCIAL EUROPA</v>
          </cell>
          <cell r="AK332" t="str">
            <v>11400 - MINORISTA</v>
          </cell>
          <cell r="AL332" t="str">
            <v>11800 - 4B, DINNERS</v>
          </cell>
          <cell r="AM332" t="str">
            <v>Ocultar</v>
          </cell>
          <cell r="AN332" t="str">
            <v>Ocultar</v>
          </cell>
          <cell r="AO332" t="str">
            <v>Ocultar</v>
          </cell>
          <cell r="AP332" t="str">
            <v>Ocultar</v>
          </cell>
          <cell r="AQ332" t="str">
            <v>Ocultar</v>
          </cell>
        </row>
        <row r="333">
          <cell r="AI333" t="str">
            <v>10000 - GRUPO SANTANDER CENTRAL HISPANO</v>
          </cell>
          <cell r="AJ333" t="str">
            <v>11000 - BANCA COMERCIAL EUROPA</v>
          </cell>
          <cell r="AK333" t="str">
            <v>11500 - SANTANDER CONSUMER FINANCE</v>
          </cell>
          <cell r="AL333" t="str">
            <v>11501 - GRUPO HISPAMER</v>
          </cell>
          <cell r="AM333" t="str">
            <v>Ocultar</v>
          </cell>
          <cell r="AN333" t="str">
            <v>Ocultar</v>
          </cell>
          <cell r="AO333" t="str">
            <v>Ocultar</v>
          </cell>
          <cell r="AP333" t="str">
            <v>Ocultar</v>
          </cell>
          <cell r="AQ333" t="str">
            <v>Ocultar</v>
          </cell>
        </row>
        <row r="334">
          <cell r="AI334" t="str">
            <v>10000 - GRUPO SANTANDER CENTRAL HISPANO</v>
          </cell>
          <cell r="AJ334" t="str">
            <v>11000 - BANCA COMERCIAL EUROPA</v>
          </cell>
          <cell r="AK334" t="str">
            <v>11500 - SANTANDER CONSUMER FINANCE</v>
          </cell>
          <cell r="AL334" t="str">
            <v>11502 - RESTO CONSUMO NO BANCARIO</v>
          </cell>
          <cell r="AM334" t="str">
            <v>Ocultar</v>
          </cell>
          <cell r="AN334" t="str">
            <v>Ocultar</v>
          </cell>
          <cell r="AO334" t="str">
            <v>Ocultar</v>
          </cell>
          <cell r="AP334" t="str">
            <v>Ocultar</v>
          </cell>
          <cell r="AQ334" t="str">
            <v>Ocultar</v>
          </cell>
        </row>
        <row r="335">
          <cell r="AI335" t="str">
            <v>10000 - GRUPO SANTANDER CENTRAL HISPANO</v>
          </cell>
          <cell r="AJ335" t="str">
            <v>11000 - BANCA COMERCIAL EUROPA</v>
          </cell>
          <cell r="AK335" t="str">
            <v>11500 - SANTANDER CONSUMER FINANCE</v>
          </cell>
          <cell r="AL335" t="str">
            <v>11540 - POLONIA</v>
          </cell>
          <cell r="AM335" t="str">
            <v>Ocultar</v>
          </cell>
          <cell r="AN335" t="str">
            <v>Ocultar</v>
          </cell>
          <cell r="AO335" t="str">
            <v>Ocultar</v>
          </cell>
          <cell r="AP335" t="str">
            <v>Ocultar</v>
          </cell>
          <cell r="AQ335" t="str">
            <v>Ocultar</v>
          </cell>
        </row>
        <row r="336">
          <cell r="AI336" t="str">
            <v>10000 - GRUPO SANTANDER CENTRAL HISPANO</v>
          </cell>
          <cell r="AJ336" t="str">
            <v>11000 - BANCA COMERCIAL EUROPA</v>
          </cell>
          <cell r="AK336" t="str">
            <v>11500 - SANTANDER CONSUMER FINANCE</v>
          </cell>
          <cell r="AL336" t="str">
            <v>12060 - CC BANK - AKB</v>
          </cell>
          <cell r="AM336" t="str">
            <v>Ocultar</v>
          </cell>
          <cell r="AN336" t="str">
            <v>Ocultar</v>
          </cell>
          <cell r="AO336" t="str">
            <v>Ocultar</v>
          </cell>
          <cell r="AP336" t="str">
            <v>Ocultar</v>
          </cell>
          <cell r="AQ336" t="str">
            <v>Ocultar</v>
          </cell>
        </row>
        <row r="337">
          <cell r="AI337" t="str">
            <v>10000 - GRUPO SANTANDER CENTRAL HISPANO</v>
          </cell>
          <cell r="AJ337" t="str">
            <v>11000 - BANCA COMERCIAL EUROPA</v>
          </cell>
          <cell r="AK337" t="str">
            <v>11500 - SANTANDER CONSUMER FINANCE</v>
          </cell>
          <cell r="AL337" t="str">
            <v>12120 - FINCONSUMO</v>
          </cell>
          <cell r="AM337" t="str">
            <v>Ocultar</v>
          </cell>
          <cell r="AN337" t="str">
            <v>Ocultar</v>
          </cell>
          <cell r="AO337" t="str">
            <v>Ocultar</v>
          </cell>
          <cell r="AP337" t="str">
            <v>Ocultar</v>
          </cell>
          <cell r="AQ337" t="str">
            <v>Ocultar</v>
          </cell>
        </row>
        <row r="338">
          <cell r="AI338" t="str">
            <v>10000 - GRUPO SANTANDER CENTRAL HISPANO</v>
          </cell>
          <cell r="AJ338" t="str">
            <v>11000 - BANCA COMERCIAL EUROPA</v>
          </cell>
          <cell r="AK338" t="str">
            <v>11500 - SANTANDER CONSUMER FINANCE</v>
          </cell>
          <cell r="AL338" t="str">
            <v>21001 - PATAGON - ESPAÑA</v>
          </cell>
          <cell r="AM338" t="str">
            <v>Ocultar</v>
          </cell>
          <cell r="AN338" t="str">
            <v>Ocultar</v>
          </cell>
          <cell r="AO338" t="str">
            <v>Ocultar</v>
          </cell>
          <cell r="AP338" t="str">
            <v>Ocultar</v>
          </cell>
          <cell r="AQ338" t="str">
            <v>Ocultar</v>
          </cell>
        </row>
        <row r="339">
          <cell r="AI339" t="str">
            <v>10000 - GRUPO SANTANDER CENTRAL HISPANO</v>
          </cell>
          <cell r="AJ339" t="str">
            <v>11000 - BANCA COMERCIAL EUROPA</v>
          </cell>
          <cell r="AK339" t="str">
            <v>12050 - COMERCIAL PORTUGAL</v>
          </cell>
          <cell r="AL339" t="str">
            <v>Ocultar</v>
          </cell>
          <cell r="AM339" t="str">
            <v>12310 - AJUSTES IMPUTADOS PORTUGAL</v>
          </cell>
          <cell r="AN339" t="str">
            <v>Ocultar</v>
          </cell>
          <cell r="AO339" t="str">
            <v>Ocultar</v>
          </cell>
          <cell r="AP339" t="str">
            <v>Ocultar</v>
          </cell>
          <cell r="AQ339" t="str">
            <v>30000 - PORTUGAL - PROFORMA</v>
          </cell>
        </row>
        <row r="340">
          <cell r="AI340" t="str">
            <v>10000 - GRUPO SANTANDER CENTRAL HISPANO</v>
          </cell>
          <cell r="AJ340" t="str">
            <v>11000 - BANCA COMERCIAL EUROPA</v>
          </cell>
          <cell r="AK340" t="str">
            <v>12050 - COMERCIAL PORTUGAL</v>
          </cell>
          <cell r="AL340" t="str">
            <v>Ocultar</v>
          </cell>
          <cell r="AM340" t="str">
            <v>12370 - COMERCIAL TOTTA</v>
          </cell>
          <cell r="AN340" t="str">
            <v>Ocultar</v>
          </cell>
          <cell r="AO340" t="str">
            <v>Ocultar</v>
          </cell>
          <cell r="AP340" t="str">
            <v>Ocultar</v>
          </cell>
          <cell r="AQ340" t="str">
            <v>30000 - PORTUGAL - PROFORMA</v>
          </cell>
        </row>
        <row r="341">
          <cell r="AI341" t="str">
            <v>10000 - GRUPO SANTANDER CENTRAL HISPANO</v>
          </cell>
          <cell r="AJ341" t="str">
            <v>11000 - BANCA COMERCIAL EUROPA</v>
          </cell>
          <cell r="AK341" t="str">
            <v>12050 - COMERCIAL PORTUGAL</v>
          </cell>
          <cell r="AL341" t="str">
            <v>Ocultar</v>
          </cell>
          <cell r="AM341" t="str">
            <v>12380 - COMERCIAL PORTUGAL RESTO</v>
          </cell>
          <cell r="AN341" t="str">
            <v>Ocultar</v>
          </cell>
          <cell r="AO341" t="str">
            <v>Ocultar</v>
          </cell>
          <cell r="AP341" t="str">
            <v>Ocultar</v>
          </cell>
          <cell r="AQ341" t="str">
            <v>30000 - PORTUGAL - PROFORMA</v>
          </cell>
        </row>
        <row r="342">
          <cell r="AI342" t="str">
            <v>10000 - GRUPO SANTANDER CENTRAL HISPANO</v>
          </cell>
          <cell r="AJ342" t="str">
            <v>11000 - BANCA COMERCIAL EUROPA</v>
          </cell>
          <cell r="AK342" t="str">
            <v>12050 - COMERCIAL PORTUGAL</v>
          </cell>
          <cell r="AL342" t="str">
            <v>Ocultar</v>
          </cell>
          <cell r="AM342" t="str">
            <v>12390 - COMERCIAL PREDIAL</v>
          </cell>
          <cell r="AN342" t="str">
            <v>Ocultar</v>
          </cell>
          <cell r="AO342" t="str">
            <v>Ocultar</v>
          </cell>
          <cell r="AP342" t="str">
            <v>Ocultar</v>
          </cell>
          <cell r="AQ342" t="str">
            <v>30000 - PORTUGAL - PROFORMA</v>
          </cell>
        </row>
        <row r="343">
          <cell r="AI343" t="str">
            <v>10000 - GRUPO SANTANDER CENTRAL HISPANO</v>
          </cell>
          <cell r="AJ343" t="str">
            <v>11000 - BANCA COMERCIAL EUROPA</v>
          </cell>
          <cell r="AK343" t="str">
            <v>15000 - BANESTO CONSOLIDADO</v>
          </cell>
          <cell r="AL343" t="str">
            <v>Ocultar</v>
          </cell>
          <cell r="AM343" t="str">
            <v>Ocultar</v>
          </cell>
          <cell r="AN343" t="str">
            <v>Ocultar</v>
          </cell>
          <cell r="AO343" t="str">
            <v>Ocultar</v>
          </cell>
          <cell r="AP343" t="str">
            <v>Ocultar</v>
          </cell>
          <cell r="AQ343" t="str">
            <v>Ocultar</v>
          </cell>
        </row>
        <row r="344">
          <cell r="AI344" t="str">
            <v>10000 - GRUPO SANTANDER CENTRAL HISPANO</v>
          </cell>
          <cell r="AJ344" t="str">
            <v>11000 - BANCA COMERCIAL EUROPA</v>
          </cell>
          <cell r="AK344" t="str">
            <v>21002 - DIREKT - ALEMANIA</v>
          </cell>
          <cell r="AL344" t="str">
            <v>Ocultar</v>
          </cell>
          <cell r="AM344" t="str">
            <v>Ocultar</v>
          </cell>
          <cell r="AN344" t="str">
            <v>Ocultar</v>
          </cell>
          <cell r="AO344" t="str">
            <v>Ocultar</v>
          </cell>
          <cell r="AP344" t="str">
            <v>Ocultar</v>
          </cell>
          <cell r="AQ344" t="str">
            <v>Ocultar</v>
          </cell>
        </row>
        <row r="345">
          <cell r="AI345" t="str">
            <v>10000 - GRUPO SANTANDER CENTRAL HISPANO</v>
          </cell>
          <cell r="AJ345" t="str">
            <v>12001 - BANCA COMERCIAL AMERICA</v>
          </cell>
          <cell r="AK345" t="str">
            <v>Ocultar</v>
          </cell>
          <cell r="AL345" t="str">
            <v>12010 - COMERCIAL CHILE</v>
          </cell>
          <cell r="AM345" t="str">
            <v>Ocultar</v>
          </cell>
          <cell r="AN345" t="str">
            <v>Ocultar</v>
          </cell>
          <cell r="AO345" t="str">
            <v>Ocultar</v>
          </cell>
          <cell r="AP345" t="str">
            <v>22010 - LATINOAMERICA PROFORMA - CHILE</v>
          </cell>
          <cell r="AQ345" t="str">
            <v>22000 - LATINOAMERICA - PROFORMA</v>
          </cell>
        </row>
        <row r="346">
          <cell r="AI346" t="str">
            <v>10000 - GRUPO SANTANDER CENTRAL HISPANO</v>
          </cell>
          <cell r="AJ346" t="str">
            <v>12001 - BANCA COMERCIAL AMERICA</v>
          </cell>
          <cell r="AK346" t="str">
            <v>Ocultar</v>
          </cell>
          <cell r="AL346" t="str">
            <v>12020 - COMERCIAL URUGUAY</v>
          </cell>
          <cell r="AM346" t="str">
            <v>Ocultar</v>
          </cell>
          <cell r="AN346" t="str">
            <v>Ocultar</v>
          </cell>
          <cell r="AO346" t="str">
            <v>Ocultar</v>
          </cell>
          <cell r="AP346" t="str">
            <v>22020 - LATINOAMERICA PROFORMA - URUGUAY</v>
          </cell>
          <cell r="AQ346" t="str">
            <v>22000 - LATINOAMERICA - PROFORMA</v>
          </cell>
        </row>
        <row r="347">
          <cell r="AI347" t="str">
            <v>10000 - GRUPO SANTANDER CENTRAL HISPANO</v>
          </cell>
          <cell r="AJ347" t="str">
            <v>12001 - BANCA COMERCIAL AMERICA</v>
          </cell>
          <cell r="AK347" t="str">
            <v>Ocultar</v>
          </cell>
          <cell r="AL347" t="str">
            <v>12030 - COMERCIAL PUERTO RICO</v>
          </cell>
          <cell r="AM347" t="str">
            <v>Ocultar</v>
          </cell>
          <cell r="AN347" t="str">
            <v>Ocultar</v>
          </cell>
          <cell r="AO347" t="str">
            <v>Ocultar</v>
          </cell>
          <cell r="AP347" t="str">
            <v>22030 - LATINOAMERICA PROFORMA - PUERTO RICO</v>
          </cell>
          <cell r="AQ347" t="str">
            <v>22000 - LATINOAMERICA - PROFORMA</v>
          </cell>
        </row>
        <row r="348">
          <cell r="AI348" t="str">
            <v>10000 - GRUPO SANTANDER CENTRAL HISPANO</v>
          </cell>
          <cell r="AJ348" t="str">
            <v>12001 - BANCA COMERCIAL AMERICA</v>
          </cell>
          <cell r="AK348" t="str">
            <v>Ocultar</v>
          </cell>
          <cell r="AL348" t="str">
            <v>12080 - COMERCIAL PERU</v>
          </cell>
          <cell r="AM348" t="str">
            <v>Ocultar</v>
          </cell>
          <cell r="AN348" t="str">
            <v>Ocultar</v>
          </cell>
          <cell r="AO348" t="str">
            <v>Ocultar</v>
          </cell>
          <cell r="AP348" t="str">
            <v>22080 - LATINOAMERICA PROFORMA - PERU</v>
          </cell>
          <cell r="AQ348" t="str">
            <v>22000 - LATINOAMERICA - PROFORMA</v>
          </cell>
        </row>
        <row r="349">
          <cell r="AI349" t="str">
            <v>10000 - GRUPO SANTANDER CENTRAL HISPANO</v>
          </cell>
          <cell r="AJ349" t="str">
            <v>12001 - BANCA COMERCIAL AMERICA</v>
          </cell>
          <cell r="AK349" t="str">
            <v>Ocultar</v>
          </cell>
          <cell r="AL349" t="str">
            <v>12110 - COMERCIAL VENEZUELA</v>
          </cell>
          <cell r="AM349" t="str">
            <v>Ocultar</v>
          </cell>
          <cell r="AN349" t="str">
            <v>Ocultar</v>
          </cell>
          <cell r="AO349" t="str">
            <v>Ocultar</v>
          </cell>
          <cell r="AP349" t="str">
            <v>22110 - LATINOAMERICA PROFORMA - VENEZUELA</v>
          </cell>
          <cell r="AQ349" t="str">
            <v>22000 - LATINOAMERICA - PROFORMA</v>
          </cell>
        </row>
        <row r="350">
          <cell r="AI350" t="str">
            <v>10000 - GRUPO SANTANDER CENTRAL HISPANO</v>
          </cell>
          <cell r="AJ350" t="str">
            <v>12001 - BANCA COMERCIAL AMERICA</v>
          </cell>
          <cell r="AK350" t="str">
            <v>Ocultar</v>
          </cell>
          <cell r="AL350" t="str">
            <v>12130 - COMERCIAL MEJICO</v>
          </cell>
          <cell r="AM350" t="str">
            <v>Ocultar</v>
          </cell>
          <cell r="AN350" t="str">
            <v>Ocultar</v>
          </cell>
          <cell r="AO350" t="str">
            <v>Ocultar</v>
          </cell>
          <cell r="AP350" t="str">
            <v>22130 - LATINOAMERICA PROFORMA - MEJICO</v>
          </cell>
          <cell r="AQ350" t="str">
            <v>22000 - LATINOAMERICA - PROFORMA</v>
          </cell>
        </row>
        <row r="351">
          <cell r="AI351" t="str">
            <v>10000 - GRUPO SANTANDER CENTRAL HISPANO</v>
          </cell>
          <cell r="AJ351" t="str">
            <v>12001 - BANCA COMERCIAL AMERICA</v>
          </cell>
          <cell r="AK351" t="str">
            <v>Ocultar</v>
          </cell>
          <cell r="AL351" t="str">
            <v>12140 - COMERCIAL COLOMBIA</v>
          </cell>
          <cell r="AM351" t="str">
            <v>Ocultar</v>
          </cell>
          <cell r="AN351" t="str">
            <v>Ocultar</v>
          </cell>
          <cell r="AO351" t="str">
            <v>Ocultar</v>
          </cell>
          <cell r="AP351" t="str">
            <v>22140 - LATINOAMERICA PROFORMA - COLOMBIA</v>
          </cell>
          <cell r="AQ351" t="str">
            <v>22000 - LATINOAMERICA - PROFORMA</v>
          </cell>
        </row>
        <row r="352">
          <cell r="AI352" t="str">
            <v>10000 - GRUPO SANTANDER CENTRAL HISPANO</v>
          </cell>
          <cell r="AJ352" t="str">
            <v>12001 - BANCA COMERCIAL AMERICA</v>
          </cell>
          <cell r="AK352" t="str">
            <v>Ocultar</v>
          </cell>
          <cell r="AL352" t="str">
            <v>12150 - COMERCIAL ARGENTINA</v>
          </cell>
          <cell r="AM352" t="str">
            <v>Ocultar</v>
          </cell>
          <cell r="AN352" t="str">
            <v>Ocultar</v>
          </cell>
          <cell r="AO352" t="str">
            <v>Ocultar</v>
          </cell>
          <cell r="AP352" t="str">
            <v>22150 - LATINOAMERICA PROFORMA - ARGENTINA</v>
          </cell>
          <cell r="AQ352" t="str">
            <v>22000 - LATINOAMERICA - PROFORMA</v>
          </cell>
        </row>
        <row r="353">
          <cell r="AI353" t="str">
            <v>10000 - GRUPO SANTANDER CENTRAL HISPANO</v>
          </cell>
          <cell r="AJ353" t="str">
            <v>12001 - BANCA COMERCIAL AMERICA</v>
          </cell>
          <cell r="AK353" t="str">
            <v>Ocultar</v>
          </cell>
          <cell r="AL353" t="str">
            <v>12160 - COMERCIAL BRASIL CONSOLIDADO</v>
          </cell>
          <cell r="AM353" t="str">
            <v>Ocultar</v>
          </cell>
          <cell r="AN353" t="str">
            <v>Ocultar</v>
          </cell>
          <cell r="AO353" t="str">
            <v>Ocultar</v>
          </cell>
          <cell r="AP353" t="str">
            <v>22160 - LATINOAMERICA PROFORMA - BRASIL</v>
          </cell>
          <cell r="AQ353" t="str">
            <v>22000 - LATINOAMERICA - PROFORMA</v>
          </cell>
        </row>
        <row r="354">
          <cell r="AI354" t="str">
            <v>10000 - GRUPO SANTANDER CENTRAL HISPANO</v>
          </cell>
          <cell r="AJ354" t="str">
            <v>12001 - BANCA COMERCIAL AMERICA</v>
          </cell>
          <cell r="AK354" t="str">
            <v>Ocultar</v>
          </cell>
          <cell r="AL354" t="str">
            <v>12200 - COMERCIAL RESTO AMERICA</v>
          </cell>
          <cell r="AM354" t="str">
            <v>Ocultar</v>
          </cell>
          <cell r="AN354" t="str">
            <v>Ocultar</v>
          </cell>
          <cell r="AO354" t="str">
            <v>Ocultar</v>
          </cell>
          <cell r="AP354" t="str">
            <v>22200 - LATINOAMERICA PROFORMA - RESTO</v>
          </cell>
          <cell r="AQ354" t="str">
            <v>22000 - LATINOAMERICA - PROFORMA</v>
          </cell>
        </row>
        <row r="355">
          <cell r="AI355" t="str">
            <v>10000 - GRUPO SANTANDER CENTRAL HISPANO</v>
          </cell>
          <cell r="AJ355" t="str">
            <v>12001 - BANCA COMERCIAL AMERICA</v>
          </cell>
          <cell r="AK355" t="str">
            <v>Ocultar</v>
          </cell>
          <cell r="AL355" t="str">
            <v>12350 - COMERCIAL BOLIVIA</v>
          </cell>
          <cell r="AM355" t="str">
            <v>Ocultar</v>
          </cell>
          <cell r="AN355" t="str">
            <v>Ocultar</v>
          </cell>
          <cell r="AO355" t="str">
            <v>Ocultar</v>
          </cell>
          <cell r="AP355" t="str">
            <v>22350 - LATINOAMERICA PROFORMA - BOLIVIA</v>
          </cell>
          <cell r="AQ355" t="str">
            <v>22000 - LATINOAMERICA - PROFORMA</v>
          </cell>
        </row>
        <row r="356">
          <cell r="AI356" t="str">
            <v>10000 - GRUPO SANTANDER CENTRAL HISPANO</v>
          </cell>
          <cell r="AJ356" t="str">
            <v>12001 - BANCA COMERCIAL AMERICA</v>
          </cell>
          <cell r="AK356" t="str">
            <v>Ocultar</v>
          </cell>
          <cell r="AL356" t="str">
            <v>12360 - COMERCIAL PANAMA</v>
          </cell>
          <cell r="AM356" t="str">
            <v>Ocultar</v>
          </cell>
          <cell r="AN356" t="str">
            <v>Ocultar</v>
          </cell>
          <cell r="AO356" t="str">
            <v>Ocultar</v>
          </cell>
          <cell r="AP356" t="str">
            <v>22360 - LATINOAMERICA PROFORMA - PANAMA</v>
          </cell>
          <cell r="AQ356" t="str">
            <v>22000 - LATINOAMERICA - PROFORMA</v>
          </cell>
        </row>
        <row r="357">
          <cell r="AI357" t="str">
            <v>10000 - GRUPO SANTANDER CENTRAL HISPANO</v>
          </cell>
          <cell r="AJ357" t="str">
            <v>12001 - BANCA COMERCIAL AMERICA</v>
          </cell>
          <cell r="AK357" t="str">
            <v>Ocultar</v>
          </cell>
          <cell r="AL357" t="str">
            <v>12420 - COMERCIAL PARAGUAY</v>
          </cell>
          <cell r="AM357" t="str">
            <v>Ocultar</v>
          </cell>
          <cell r="AN357" t="str">
            <v>Ocultar</v>
          </cell>
          <cell r="AO357" t="str">
            <v>Ocultar</v>
          </cell>
          <cell r="AP357" t="str">
            <v>22420 - LATINOAMERICA PROFORMA - PARAGUAY</v>
          </cell>
          <cell r="AQ357" t="str">
            <v>22000 - LATINOAMERICA - PROFORMA</v>
          </cell>
        </row>
        <row r="358">
          <cell r="AI358" t="str">
            <v>10000 - GRUPO SANTANDER CENTRAL HISPANO</v>
          </cell>
          <cell r="AJ358" t="str">
            <v>13000 - BANCA MAYORISTA GLOBAL</v>
          </cell>
          <cell r="AK358" t="str">
            <v>13009 - AJUSTES - BANCA MAYORISTA GLOBAL</v>
          </cell>
          <cell r="AL358" t="str">
            <v>Ocultar</v>
          </cell>
          <cell r="AM358" t="str">
            <v>Ocultar</v>
          </cell>
          <cell r="AN358" t="str">
            <v>Ocultar</v>
          </cell>
          <cell r="AO358" t="str">
            <v>Ocultar</v>
          </cell>
          <cell r="AP358" t="str">
            <v>Ocultar</v>
          </cell>
          <cell r="AQ358" t="str">
            <v>Ocultar</v>
          </cell>
        </row>
        <row r="359">
          <cell r="AI359" t="str">
            <v>10000 - GRUPO SANTANDER CENTRAL HISPANO</v>
          </cell>
          <cell r="AJ359" t="str">
            <v>13000 - BANCA MAYORISTA GLOBAL</v>
          </cell>
          <cell r="AK359" t="str">
            <v>13010 - BANCA DE INVERSIONES</v>
          </cell>
          <cell r="AL359" t="str">
            <v>13011 - BANCA DE INVERSIONES - AMERICA</v>
          </cell>
          <cell r="AM359" t="str">
            <v>14020 - BANCA DE  INVERSIONES - ARGENTINA</v>
          </cell>
          <cell r="AN359" t="str">
            <v>Ocultar</v>
          </cell>
          <cell r="AO359" t="str">
            <v>Ocultar</v>
          </cell>
          <cell r="AP359" t="str">
            <v>22150 - LATINOAMERICA PROFORMA - ARGENTINA</v>
          </cell>
          <cell r="AQ359" t="str">
            <v>22000 - LATINOAMERICA - PROFORMA</v>
          </cell>
        </row>
        <row r="360">
          <cell r="AI360" t="str">
            <v>10000 - GRUPO SANTANDER CENTRAL HISPANO</v>
          </cell>
          <cell r="AJ360" t="str">
            <v>13000 - BANCA MAYORISTA GLOBAL</v>
          </cell>
          <cell r="AK360" t="str">
            <v>13010 - BANCA DE INVERSIONES</v>
          </cell>
          <cell r="AL360" t="str">
            <v>13011 - BANCA DE INVERSIONES - AMERICA</v>
          </cell>
          <cell r="AM360" t="str">
            <v>14030 - BANCA DE INVERSIONES - BRASIL</v>
          </cell>
          <cell r="AN360" t="str">
            <v>Ocultar</v>
          </cell>
          <cell r="AO360" t="str">
            <v>Ocultar</v>
          </cell>
          <cell r="AP360" t="str">
            <v>22160 - LATINOAMERICA PROFORMA - BRASIL</v>
          </cell>
          <cell r="AQ360" t="str">
            <v>22000 - LATINOAMERICA - PROFORMA</v>
          </cell>
        </row>
        <row r="361">
          <cell r="AI361" t="str">
            <v>10000 - GRUPO SANTANDER CENTRAL HISPANO</v>
          </cell>
          <cell r="AJ361" t="str">
            <v>13000 - BANCA MAYORISTA GLOBAL</v>
          </cell>
          <cell r="AK361" t="str">
            <v>13010 - BANCA DE INVERSIONES</v>
          </cell>
          <cell r="AL361" t="str">
            <v>13011 - BANCA DE INVERSIONES - AMERICA</v>
          </cell>
          <cell r="AM361" t="str">
            <v>14040 - BANCA DE INVERSIONES - CHILE</v>
          </cell>
          <cell r="AN361" t="str">
            <v>Ocultar</v>
          </cell>
          <cell r="AO361" t="str">
            <v>Ocultar</v>
          </cell>
          <cell r="AP361" t="str">
            <v>22010 - LATINOAMERICA PROFORMA - CHILE</v>
          </cell>
          <cell r="AQ361" t="str">
            <v>22000 - LATINOAMERICA - PROFORMA</v>
          </cell>
        </row>
        <row r="362">
          <cell r="AI362" t="str">
            <v>10000 - GRUPO SANTANDER CENTRAL HISPANO</v>
          </cell>
          <cell r="AJ362" t="str">
            <v>13000 - BANCA MAYORISTA GLOBAL</v>
          </cell>
          <cell r="AK362" t="str">
            <v>13010 - BANCA DE INVERSIONES</v>
          </cell>
          <cell r="AL362" t="str">
            <v>13011 - BANCA DE INVERSIONES - AMERICA</v>
          </cell>
          <cell r="AM362" t="str">
            <v>14050 - BANCA DE INVERSIONES - MEJICO</v>
          </cell>
          <cell r="AN362" t="str">
            <v>Ocultar</v>
          </cell>
          <cell r="AO362" t="str">
            <v>Ocultar</v>
          </cell>
          <cell r="AP362" t="str">
            <v>22130 - LATINOAMERICA PROFORMA - MEJICO</v>
          </cell>
          <cell r="AQ362" t="str">
            <v>22000 - LATINOAMERICA - PROFORMA</v>
          </cell>
        </row>
        <row r="363">
          <cell r="AI363" t="str">
            <v>10000 - GRUPO SANTANDER CENTRAL HISPANO</v>
          </cell>
          <cell r="AJ363" t="str">
            <v>13000 - BANCA MAYORISTA GLOBAL</v>
          </cell>
          <cell r="AK363" t="str">
            <v>13010 - BANCA DE INVERSIONES</v>
          </cell>
          <cell r="AL363" t="str">
            <v>13011 - BANCA DE INVERSIONES - AMERICA</v>
          </cell>
          <cell r="AM363" t="str">
            <v>14060 - BANCA DE INVERSIONES - VENEZUELA</v>
          </cell>
          <cell r="AN363" t="str">
            <v>Ocultar</v>
          </cell>
          <cell r="AO363" t="str">
            <v>Ocultar</v>
          </cell>
          <cell r="AP363" t="str">
            <v>22110 - LATINOAMERICA PROFORMA - VENEZUELA</v>
          </cell>
          <cell r="AQ363" t="str">
            <v>22000 - LATINOAMERICA - PROFORMA</v>
          </cell>
        </row>
        <row r="364">
          <cell r="AI364" t="str">
            <v>10000 - GRUPO SANTANDER CENTRAL HISPANO</v>
          </cell>
          <cell r="AJ364" t="str">
            <v>13000 - BANCA MAYORISTA GLOBAL</v>
          </cell>
          <cell r="AK364" t="str">
            <v>13010 - BANCA DE INVERSIONES</v>
          </cell>
          <cell r="AL364" t="str">
            <v>13011 - BANCA DE INVERSIONES - AMERICA</v>
          </cell>
          <cell r="AM364" t="str">
            <v>14170 - BANCA DE INVERSIONES - PERU</v>
          </cell>
          <cell r="AN364" t="str">
            <v>Ocultar</v>
          </cell>
          <cell r="AO364" t="str">
            <v>Ocultar</v>
          </cell>
          <cell r="AP364" t="str">
            <v>22080 - LATINOAMERICA PROFORMA - PERU</v>
          </cell>
          <cell r="AQ364" t="str">
            <v>22000 - LATINOAMERICA - PROFORMA</v>
          </cell>
        </row>
        <row r="365">
          <cell r="AI365" t="str">
            <v>10000 - GRUPO SANTANDER CENTRAL HISPANO</v>
          </cell>
          <cell r="AJ365" t="str">
            <v>13000 - BANCA MAYORISTA GLOBAL</v>
          </cell>
          <cell r="AK365" t="str">
            <v>13010 - BANCA DE INVERSIONES</v>
          </cell>
          <cell r="AL365" t="str">
            <v>13011 - BANCA DE INVERSIONES - AMERICA</v>
          </cell>
          <cell r="AM365" t="str">
            <v>14180 - BANCA DE INVERSIONES - COLOMBIA</v>
          </cell>
          <cell r="AN365" t="str">
            <v>Ocultar</v>
          </cell>
          <cell r="AO365" t="str">
            <v>Ocultar</v>
          </cell>
          <cell r="AP365" t="str">
            <v>22140 - LATINOAMERICA PROFORMA - COLOMBIA</v>
          </cell>
          <cell r="AQ365" t="str">
            <v>22000 - LATINOAMERICA - PROFORMA</v>
          </cell>
        </row>
        <row r="366">
          <cell r="AI366" t="str">
            <v>10000 - GRUPO SANTANDER CENTRAL HISPANO</v>
          </cell>
          <cell r="AJ366" t="str">
            <v>13000 - BANCA MAYORISTA GLOBAL</v>
          </cell>
          <cell r="AK366" t="str">
            <v>13010 - BANCA DE INVERSIONES</v>
          </cell>
          <cell r="AL366" t="str">
            <v>13011 - BANCA DE INVERSIONES - AMERICA</v>
          </cell>
          <cell r="AM366" t="str">
            <v>14190 - BANCA DE INVERSIONES - RESTO LATINOAMERICA</v>
          </cell>
          <cell r="AN366" t="str">
            <v>Ocultar</v>
          </cell>
          <cell r="AO366" t="str">
            <v>Ocultar</v>
          </cell>
          <cell r="AP366" t="str">
            <v>22200 - LATINOAMERICA PROFORMA - RESTO</v>
          </cell>
          <cell r="AQ366" t="str">
            <v>22000 - LATINOAMERICA - PROFORMA</v>
          </cell>
        </row>
        <row r="367">
          <cell r="AI367" t="str">
            <v>10000 - GRUPO SANTANDER CENTRAL HISPANO</v>
          </cell>
          <cell r="AJ367" t="str">
            <v>13000 - BANCA MAYORISTA GLOBAL</v>
          </cell>
          <cell r="AK367" t="str">
            <v>13010 - BANCA DE INVERSIONES</v>
          </cell>
          <cell r="AL367" t="str">
            <v>14010 - BANCA DE INVERSIONES - ESPAÑA</v>
          </cell>
          <cell r="AM367" t="str">
            <v>Ocultar</v>
          </cell>
          <cell r="AN367" t="str">
            <v>Ocultar</v>
          </cell>
          <cell r="AO367" t="str">
            <v>Ocultar</v>
          </cell>
          <cell r="AP367" t="str">
            <v>Ocultar</v>
          </cell>
          <cell r="AQ367" t="str">
            <v>Ocultar</v>
          </cell>
        </row>
        <row r="368">
          <cell r="AI368" t="str">
            <v>10000 - GRUPO SANTANDER CENTRAL HISPANO</v>
          </cell>
          <cell r="AJ368" t="str">
            <v>13000 - BANCA MAYORISTA GLOBAL</v>
          </cell>
          <cell r="AK368" t="str">
            <v>13010 - BANCA DE INVERSIONES</v>
          </cell>
          <cell r="AL368" t="str">
            <v>13012 - BANCA DE INVERSIONES (SIN AMERICA)</v>
          </cell>
          <cell r="AM368" t="str">
            <v>14080 - BANCA DE INVERSIONES - NUEVA YORK</v>
          </cell>
          <cell r="AN368" t="str">
            <v>Ocultar</v>
          </cell>
          <cell r="AO368" t="str">
            <v>Ocultar</v>
          </cell>
          <cell r="AP368" t="str">
            <v>Ocultar</v>
          </cell>
          <cell r="AQ368" t="str">
            <v>Ocultar</v>
          </cell>
        </row>
        <row r="369">
          <cell r="AI369" t="str">
            <v>10000 - GRUPO SANTANDER CENTRAL HISPANO</v>
          </cell>
          <cell r="AJ369" t="str">
            <v>13000 - BANCA MAYORISTA GLOBAL</v>
          </cell>
          <cell r="AK369" t="str">
            <v>13010 - BANCA DE INVERSIONES</v>
          </cell>
          <cell r="AL369" t="str">
            <v>14090 - BANCA DE INVERSIONES - PORTUGAL</v>
          </cell>
          <cell r="AM369" t="str">
            <v>Ocultar</v>
          </cell>
          <cell r="AN369" t="str">
            <v>Ocultar</v>
          </cell>
          <cell r="AO369" t="str">
            <v>Ocultar</v>
          </cell>
          <cell r="AP369" t="str">
            <v>Ocultar</v>
          </cell>
          <cell r="AQ369" t="str">
            <v>30000 - PORTUGAL - PROFORMA</v>
          </cell>
        </row>
        <row r="370">
          <cell r="AI370" t="str">
            <v>10000 - GRUPO SANTANDER CENTRAL HISPANO</v>
          </cell>
          <cell r="AJ370" t="str">
            <v>13000 - BANCA MAYORISTA GLOBAL</v>
          </cell>
          <cell r="AK370" t="str">
            <v>13010 - BANCA DE INVERSIONES</v>
          </cell>
          <cell r="AL370" t="str">
            <v>13012 - BANCA DE INVERSIONES (SIN AMERICA)</v>
          </cell>
          <cell r="AM370" t="str">
            <v>14100 - BANCA DE INVERSIONES - ITALIA</v>
          </cell>
          <cell r="AN370" t="str">
            <v>Ocultar</v>
          </cell>
          <cell r="AO370" t="str">
            <v>Ocultar</v>
          </cell>
          <cell r="AP370" t="str">
            <v>Ocultar</v>
          </cell>
          <cell r="AQ370" t="str">
            <v>Ocultar</v>
          </cell>
        </row>
        <row r="371">
          <cell r="AI371" t="str">
            <v>10000 - GRUPO SANTANDER CENTRAL HISPANO</v>
          </cell>
          <cell r="AJ371" t="str">
            <v>13000 - BANCA MAYORISTA GLOBAL</v>
          </cell>
          <cell r="AK371" t="str">
            <v>13010 - BANCA DE INVERSIONES</v>
          </cell>
          <cell r="AL371" t="str">
            <v>13012 - BANCA DE INVERSIONES (SIN AMERICA)</v>
          </cell>
          <cell r="AM371" t="str">
            <v>14110 - BANCA DE INVERSIONES - FRANKFURT</v>
          </cell>
          <cell r="AN371" t="str">
            <v>Ocultar</v>
          </cell>
          <cell r="AO371" t="str">
            <v>Ocultar</v>
          </cell>
          <cell r="AP371" t="str">
            <v>Ocultar</v>
          </cell>
          <cell r="AQ371" t="str">
            <v>Ocultar</v>
          </cell>
        </row>
        <row r="372">
          <cell r="AI372" t="str">
            <v>10000 - GRUPO SANTANDER CENTRAL HISPANO</v>
          </cell>
          <cell r="AJ372" t="str">
            <v>13000 - BANCA MAYORISTA GLOBAL</v>
          </cell>
          <cell r="AK372" t="str">
            <v>13010 - BANCA DE INVERSIONES</v>
          </cell>
          <cell r="AL372" t="str">
            <v>13012 - BANCA DE INVERSIONES (SIN AMERICA)</v>
          </cell>
          <cell r="AM372" t="str">
            <v>14130 - BANCA DE INVERSIONES - FILIPINAS</v>
          </cell>
          <cell r="AN372" t="str">
            <v>Ocultar</v>
          </cell>
          <cell r="AO372" t="str">
            <v>Ocultar</v>
          </cell>
          <cell r="AP372" t="str">
            <v>Ocultar</v>
          </cell>
          <cell r="AQ372" t="str">
            <v>Ocultar</v>
          </cell>
        </row>
        <row r="373">
          <cell r="AI373" t="str">
            <v>10000 - GRUPO SANTANDER CENTRAL HISPANO</v>
          </cell>
          <cell r="AJ373" t="str">
            <v>13000 - BANCA MAYORISTA GLOBAL</v>
          </cell>
          <cell r="AK373" t="str">
            <v>13010 - BANCA DE INVERSIONES</v>
          </cell>
          <cell r="AL373" t="str">
            <v>13012 - BANCA DE INVERSIONES (SIN AMERICA)</v>
          </cell>
          <cell r="AM373" t="str">
            <v>14150 - BANCA INVERSIONES - LONDRES</v>
          </cell>
          <cell r="AN373" t="str">
            <v>Ocultar</v>
          </cell>
          <cell r="AO373" t="str">
            <v>Ocultar</v>
          </cell>
          <cell r="AP373" t="str">
            <v>Ocultar</v>
          </cell>
          <cell r="AQ373" t="str">
            <v>Ocultar</v>
          </cell>
        </row>
        <row r="374">
          <cell r="AI374" t="str">
            <v>10000 - GRUPO SANTANDER CENTRAL HISPANO</v>
          </cell>
          <cell r="AJ374" t="str">
            <v>13000 - BANCA MAYORISTA GLOBAL</v>
          </cell>
          <cell r="AK374" t="str">
            <v>13010 - BANCA DE INVERSIONES</v>
          </cell>
          <cell r="AL374" t="str">
            <v>13012 - BANCA DE INVERSIONES (SIN AMERICA)</v>
          </cell>
          <cell r="AM374" t="str">
            <v>14160 - BANCA DE INVERSIONES - PARIS</v>
          </cell>
          <cell r="AN374" t="str">
            <v>Ocultar</v>
          </cell>
          <cell r="AO374" t="str">
            <v>Ocultar</v>
          </cell>
          <cell r="AP374" t="str">
            <v>Ocultar</v>
          </cell>
          <cell r="AQ374" t="str">
            <v>Ocultar</v>
          </cell>
        </row>
        <row r="375">
          <cell r="AI375" t="str">
            <v>10000 - GRUPO SANTANDER CENTRAL HISPANO</v>
          </cell>
          <cell r="AJ375" t="str">
            <v>13000 - BANCA MAYORISTA GLOBAL</v>
          </cell>
          <cell r="AK375" t="str">
            <v>13010 - BANCA DE INVERSIONES</v>
          </cell>
          <cell r="AL375" t="str">
            <v>13012 - BANCA DE INVERSIONES (SIN AMERICA)</v>
          </cell>
          <cell r="AM375" t="str">
            <v>14200 - AJUSTES CONSOLIDACION - B. INVERSIONES</v>
          </cell>
          <cell r="AN375" t="str">
            <v>Ocultar</v>
          </cell>
          <cell r="AO375" t="str">
            <v>Ocultar</v>
          </cell>
          <cell r="AP375" t="str">
            <v>Ocultar</v>
          </cell>
          <cell r="AQ375" t="str">
            <v>Ocultar</v>
          </cell>
        </row>
        <row r="376">
          <cell r="AI376" t="str">
            <v>10000 - GRUPO SANTANDER CENTRAL HISPANO</v>
          </cell>
          <cell r="AJ376" t="str">
            <v>13000 - BANCA MAYORISTA GLOBAL</v>
          </cell>
          <cell r="AK376" t="str">
            <v>13020 - BANCA CORPORATIVA MATRIZ</v>
          </cell>
          <cell r="AL376" t="str">
            <v>Ocultar</v>
          </cell>
          <cell r="AM376" t="str">
            <v>13029 - AJUSTES - BANCA CORPORATIVA</v>
          </cell>
          <cell r="AN376" t="str">
            <v>Ocultar</v>
          </cell>
          <cell r="AO376" t="str">
            <v>Ocultar</v>
          </cell>
          <cell r="AP376" t="str">
            <v>Ocultar</v>
          </cell>
          <cell r="AQ376" t="str">
            <v>Ocultar</v>
          </cell>
        </row>
        <row r="377">
          <cell r="AI377" t="str">
            <v>10000 - GRUPO SANTANDER CENTRAL HISPANO</v>
          </cell>
          <cell r="AJ377" t="str">
            <v>13000 - BANCA MAYORISTA GLOBAL</v>
          </cell>
          <cell r="AK377" t="str">
            <v>13020 - BANCA CORPORATIVA MATRIZ</v>
          </cell>
          <cell r="AL377" t="str">
            <v>Ocultar</v>
          </cell>
          <cell r="AM377" t="str">
            <v>13100 - GRANDES EMPRESAS MATRIZ</v>
          </cell>
          <cell r="AN377" t="str">
            <v>Ocultar</v>
          </cell>
          <cell r="AO377" t="str">
            <v>Ocultar</v>
          </cell>
          <cell r="AP377" t="str">
            <v>Ocultar</v>
          </cell>
          <cell r="AQ377" t="str">
            <v>Ocultar</v>
          </cell>
        </row>
        <row r="378">
          <cell r="AI378" t="str">
            <v>10000 - GRUPO SANTANDER CENTRAL HISPANO</v>
          </cell>
          <cell r="AJ378" t="str">
            <v>13000 - BANCA MAYORISTA GLOBAL</v>
          </cell>
          <cell r="AK378" t="str">
            <v>13020 - BANCA CORPORATIVA MATRIZ</v>
          </cell>
          <cell r="AL378" t="str">
            <v>Ocultar</v>
          </cell>
          <cell r="AM378" t="str">
            <v>13110 - I.F.I. (FINANCIACION INTERNACI0NAL)</v>
          </cell>
          <cell r="AN378" t="str">
            <v>Ocultar</v>
          </cell>
          <cell r="AO378" t="str">
            <v>Ocultar</v>
          </cell>
          <cell r="AP378" t="str">
            <v>Ocultar</v>
          </cell>
          <cell r="AQ378" t="str">
            <v>Ocultar</v>
          </cell>
        </row>
        <row r="379">
          <cell r="AI379" t="str">
            <v>10000 - GRUPO SANTANDER CENTRAL HISPANO</v>
          </cell>
          <cell r="AJ379" t="str">
            <v>13000 - BANCA MAYORISTA GLOBAL</v>
          </cell>
          <cell r="AK379" t="str">
            <v>13020 - BANCA CORPORATIVA MATRIZ</v>
          </cell>
          <cell r="AL379" t="str">
            <v>Ocultar</v>
          </cell>
          <cell r="AM379" t="str">
            <v>13120 - A.F.I. (FINANCIACION INTERNACIONAL)</v>
          </cell>
          <cell r="AN379" t="str">
            <v>Ocultar</v>
          </cell>
          <cell r="AO379" t="str">
            <v>Ocultar</v>
          </cell>
          <cell r="AP379" t="str">
            <v>Ocultar</v>
          </cell>
          <cell r="AQ379" t="str">
            <v>Ocultar</v>
          </cell>
        </row>
        <row r="380">
          <cell r="AI380" t="str">
            <v>10000 - GRUPO SANTANDER CENTRAL HISPANO</v>
          </cell>
          <cell r="AJ380" t="str">
            <v>13000 - BANCA MAYORISTA GLOBAL</v>
          </cell>
          <cell r="AK380" t="str">
            <v>13030 - TESORERIA</v>
          </cell>
          <cell r="AL380" t="str">
            <v>Ocultar</v>
          </cell>
          <cell r="AM380" t="str">
            <v>13031 - SANTANDER FINANCIAL PRODUCTS</v>
          </cell>
          <cell r="AN380" t="str">
            <v>Ocultar</v>
          </cell>
          <cell r="AO380" t="str">
            <v>Ocultar</v>
          </cell>
          <cell r="AP380" t="str">
            <v>Ocultar</v>
          </cell>
          <cell r="AQ380" t="str">
            <v>Ocultar</v>
          </cell>
        </row>
        <row r="381">
          <cell r="AI381" t="str">
            <v>10000 - GRUPO SANTANDER CENTRAL HISPANO</v>
          </cell>
          <cell r="AJ381" t="str">
            <v>13000 - BANCA MAYORISTA GLOBAL</v>
          </cell>
          <cell r="AK381" t="str">
            <v>13030 - TESORERIA</v>
          </cell>
          <cell r="AL381" t="str">
            <v>Ocultar</v>
          </cell>
          <cell r="AM381" t="str">
            <v>13032 - AJUSTES TRASPASO SUCURSALES</v>
          </cell>
          <cell r="AN381" t="str">
            <v>Ocultar</v>
          </cell>
          <cell r="AO381" t="str">
            <v>Ocultar</v>
          </cell>
          <cell r="AP381" t="str">
            <v>Ocultar</v>
          </cell>
          <cell r="AQ381" t="str">
            <v>Ocultar</v>
          </cell>
        </row>
        <row r="382">
          <cell r="AI382" t="str">
            <v>10000 - GRUPO SANTANDER CENTRAL HISPANO</v>
          </cell>
          <cell r="AJ382" t="str">
            <v>13000 - BANCA MAYORISTA GLOBAL</v>
          </cell>
          <cell r="AK382" t="str">
            <v>13030 - TESORERIA</v>
          </cell>
          <cell r="AL382" t="str">
            <v>Ocultar</v>
          </cell>
          <cell r="AM382" t="str">
            <v>13039 - AJUSTES - TESORERIA</v>
          </cell>
          <cell r="AN382" t="str">
            <v>Ocultar</v>
          </cell>
          <cell r="AO382" t="str">
            <v>Ocultar</v>
          </cell>
          <cell r="AP382" t="str">
            <v>Ocultar</v>
          </cell>
          <cell r="AQ382" t="str">
            <v>Ocultar</v>
          </cell>
        </row>
        <row r="383">
          <cell r="AI383" t="str">
            <v>10000 - GRUPO SANTANDER CENTRAL HISPANO</v>
          </cell>
          <cell r="AJ383" t="str">
            <v>13000 - BANCA MAYORISTA GLOBAL</v>
          </cell>
          <cell r="AK383" t="str">
            <v>13030 - TESORERIA</v>
          </cell>
          <cell r="AL383" t="str">
            <v>Ocultar</v>
          </cell>
          <cell r="AM383" t="str">
            <v>13200 - TESORERIA - MERCADOS FINANCIEROS</v>
          </cell>
          <cell r="AN383" t="str">
            <v>Ocultar</v>
          </cell>
          <cell r="AO383" t="str">
            <v>Ocultar</v>
          </cell>
          <cell r="AP383" t="str">
            <v>Ocultar</v>
          </cell>
          <cell r="AQ383" t="str">
            <v>Ocultar</v>
          </cell>
        </row>
        <row r="384">
          <cell r="AI384" t="str">
            <v>10000 - GRUPO SANTANDER CENTRAL HISPANO</v>
          </cell>
          <cell r="AJ384" t="str">
            <v>13000 - BANCA MAYORISTA GLOBAL</v>
          </cell>
          <cell r="AK384" t="str">
            <v>13040 - CORPORATIVA Y TESORERIA EXTRANJERO</v>
          </cell>
          <cell r="AL384" t="str">
            <v>Ocultar</v>
          </cell>
          <cell r="AM384" t="str">
            <v>13301 - RESTO SUCURSALES EN EL EXTRANJERO</v>
          </cell>
          <cell r="AN384" t="str">
            <v>Ocultar</v>
          </cell>
          <cell r="AO384" t="str">
            <v>Ocultar</v>
          </cell>
          <cell r="AP384" t="str">
            <v>Ocultar</v>
          </cell>
          <cell r="AQ384" t="str">
            <v>Ocultar</v>
          </cell>
        </row>
        <row r="385">
          <cell r="AI385" t="str">
            <v>10000 - GRUPO SANTANDER CENTRAL HISPANO</v>
          </cell>
          <cell r="AJ385" t="str">
            <v>13000 - BANCA MAYORISTA GLOBAL</v>
          </cell>
          <cell r="AK385" t="str">
            <v>13040 - CORPORATIVA Y TESORERIA EXTRANJERO</v>
          </cell>
          <cell r="AL385" t="str">
            <v>Ocultar</v>
          </cell>
          <cell r="AM385" t="str">
            <v>13310 - NEGOCIO EN  SUC. NUEVA YORK</v>
          </cell>
          <cell r="AN385" t="str">
            <v>Ocultar</v>
          </cell>
          <cell r="AO385" t="str">
            <v>Ocultar</v>
          </cell>
          <cell r="AP385" t="str">
            <v>Ocultar</v>
          </cell>
          <cell r="AQ385" t="str">
            <v>Ocultar</v>
          </cell>
        </row>
        <row r="386">
          <cell r="AI386" t="str">
            <v>10000 - GRUPO SANTANDER CENTRAL HISPANO</v>
          </cell>
          <cell r="AJ386" t="str">
            <v>13000 - BANCA MAYORISTA GLOBAL</v>
          </cell>
          <cell r="AK386" t="str">
            <v>13040 - CORPORATIVA Y TESORERIA EXTRANJERO</v>
          </cell>
          <cell r="AL386" t="str">
            <v>Ocultar</v>
          </cell>
          <cell r="AM386" t="str">
            <v>13320 - NEGOCIO EN  SUC. LONDRES</v>
          </cell>
          <cell r="AN386" t="str">
            <v>Ocultar</v>
          </cell>
          <cell r="AO386" t="str">
            <v>Ocultar</v>
          </cell>
          <cell r="AP386" t="str">
            <v>Ocultar</v>
          </cell>
          <cell r="AQ386" t="str">
            <v>Ocultar</v>
          </cell>
        </row>
        <row r="387">
          <cell r="AI387" t="str">
            <v>10000 - GRUPO SANTANDER CENTRAL HISPANO</v>
          </cell>
          <cell r="AJ387" t="str">
            <v>13000 - BANCA MAYORISTA GLOBAL</v>
          </cell>
          <cell r="AK387" t="str">
            <v>13040 - CORPORATIVA Y TESORERIA EXTRANJERO</v>
          </cell>
          <cell r="AL387" t="str">
            <v>Ocultar</v>
          </cell>
          <cell r="AM387" t="str">
            <v>13330 - NEGOCIO EN SUC. FRANKFURT</v>
          </cell>
          <cell r="AN387" t="str">
            <v>Ocultar</v>
          </cell>
          <cell r="AO387" t="str">
            <v>Ocultar</v>
          </cell>
          <cell r="AP387" t="str">
            <v>Ocultar</v>
          </cell>
          <cell r="AQ387" t="str">
            <v>Ocultar</v>
          </cell>
        </row>
        <row r="388">
          <cell r="AI388" t="str">
            <v>10000 - GRUPO SANTANDER CENTRAL HISPANO</v>
          </cell>
          <cell r="AJ388" t="str">
            <v>13000 - BANCA MAYORISTA GLOBAL</v>
          </cell>
          <cell r="AK388" t="str">
            <v>13040 - CORPORATIVA Y TESORERIA EXTRANJERO</v>
          </cell>
          <cell r="AL388" t="str">
            <v>Ocultar</v>
          </cell>
          <cell r="AM388" t="str">
            <v>13342 - NEGOCIO EN SUC. PARIS</v>
          </cell>
          <cell r="AN388" t="str">
            <v>Ocultar</v>
          </cell>
          <cell r="AO388" t="str">
            <v>Ocultar</v>
          </cell>
          <cell r="AP388" t="str">
            <v>Ocultar</v>
          </cell>
          <cell r="AQ388" t="str">
            <v>Ocultar</v>
          </cell>
        </row>
        <row r="389">
          <cell r="AI389" t="str">
            <v>10000 - GRUPO SANTANDER CENTRAL HISPANO</v>
          </cell>
          <cell r="AJ389" t="str">
            <v>13000 - BANCA MAYORISTA GLOBAL</v>
          </cell>
          <cell r="AK389" t="str">
            <v>13040 - CORPORATIVA Y TESORERIA EXTRANJERO</v>
          </cell>
          <cell r="AL389" t="str">
            <v>Ocultar</v>
          </cell>
          <cell r="AM389" t="str">
            <v>13350 - NEGOCIO EN SUC. TOKYO</v>
          </cell>
          <cell r="AN389" t="str">
            <v>Ocultar</v>
          </cell>
          <cell r="AO389" t="str">
            <v>Ocultar</v>
          </cell>
          <cell r="AP389" t="str">
            <v>Ocultar</v>
          </cell>
          <cell r="AQ389" t="str">
            <v>Ocultar</v>
          </cell>
        </row>
        <row r="390">
          <cell r="AI390" t="str">
            <v>10000 - GRUPO SANTANDER CENTRAL HISPANO</v>
          </cell>
          <cell r="AJ390" t="str">
            <v>13000 - BANCA MAYORISTA GLOBAL</v>
          </cell>
          <cell r="AK390" t="str">
            <v>13040 - CORPORATIVA Y TESORERIA EXTRANJERO</v>
          </cell>
          <cell r="AL390" t="str">
            <v>Ocultar</v>
          </cell>
          <cell r="AM390" t="str">
            <v>13362 - BANCA CORPORATIVA EN HONG KONG</v>
          </cell>
          <cell r="AN390" t="str">
            <v>Ocultar</v>
          </cell>
          <cell r="AO390" t="str">
            <v>Ocultar</v>
          </cell>
          <cell r="AP390" t="str">
            <v>Ocultar</v>
          </cell>
          <cell r="AQ390" t="str">
            <v>Ocultar</v>
          </cell>
        </row>
        <row r="391">
          <cell r="AI391" t="str">
            <v>10000 - GRUPO SANTANDER CENTRAL HISPANO</v>
          </cell>
          <cell r="AJ391" t="str">
            <v>13000 - BANCA MAYORISTA GLOBAL</v>
          </cell>
          <cell r="AK391" t="str">
            <v>13040 - CORPORATIVA Y TESORERIA EXTRANJERO</v>
          </cell>
          <cell r="AL391" t="str">
            <v>Ocultar</v>
          </cell>
          <cell r="AM391" t="str">
            <v>13382 - BANCA CORPORATIVA EN SINGAPUR</v>
          </cell>
          <cell r="AN391" t="str">
            <v>Ocultar</v>
          </cell>
          <cell r="AO391" t="str">
            <v>Ocultar</v>
          </cell>
          <cell r="AP391" t="str">
            <v>Ocultar</v>
          </cell>
          <cell r="AQ391" t="str">
            <v>Ocultar</v>
          </cell>
        </row>
        <row r="392">
          <cell r="AI392" t="str">
            <v>10000 - GRUPO SANTANDER CENTRAL HISPANO</v>
          </cell>
          <cell r="AJ392" t="str">
            <v>13000 - BANCA MAYORISTA GLOBAL</v>
          </cell>
          <cell r="AK392" t="str">
            <v>13040 - CORPORATIVA Y TESORERIA EXTRANJERO</v>
          </cell>
          <cell r="AL392" t="str">
            <v>Ocultar</v>
          </cell>
          <cell r="AM392" t="str">
            <v>13390 - NEGOCIO EN SUC. MILAN</v>
          </cell>
          <cell r="AN392" t="str">
            <v>Ocultar</v>
          </cell>
          <cell r="AO392" t="str">
            <v>Ocultar</v>
          </cell>
          <cell r="AP392" t="str">
            <v>Ocultar</v>
          </cell>
          <cell r="AQ392" t="str">
            <v>Ocultar</v>
          </cell>
        </row>
        <row r="393">
          <cell r="AI393" t="str">
            <v>10000 - GRUPO SANTANDER CENTRAL HISPANO</v>
          </cell>
          <cell r="AJ393" t="str">
            <v>13000 - BANCA MAYORISTA GLOBAL</v>
          </cell>
          <cell r="AK393" t="str">
            <v>13040 - CORPORATIVA Y TESORERIA EXTRANJERO</v>
          </cell>
          <cell r="AL393" t="str">
            <v>Ocultar</v>
          </cell>
          <cell r="AM393" t="str">
            <v>13810 - NEGOCIO EN SUC. BRUSELAS</v>
          </cell>
          <cell r="AN393" t="str">
            <v>Ocultar</v>
          </cell>
          <cell r="AO393" t="str">
            <v>Ocultar</v>
          </cell>
          <cell r="AP393" t="str">
            <v>Ocultar</v>
          </cell>
          <cell r="AQ393" t="str">
            <v>Ocultar</v>
          </cell>
        </row>
        <row r="394">
          <cell r="AI394" t="str">
            <v>10000 - GRUPO SANTANDER CENTRAL HISPANO</v>
          </cell>
          <cell r="AJ394" t="str">
            <v>13000 - BANCA MAYORISTA GLOBAL</v>
          </cell>
          <cell r="AK394" t="str">
            <v>13040 - CORPORATIVA Y TESORERIA EXTRANJERO</v>
          </cell>
          <cell r="AL394" t="str">
            <v>Ocultar</v>
          </cell>
          <cell r="AM394" t="str">
            <v>13822 - BANCA CORPORATIVA EN GIBRALTAR</v>
          </cell>
          <cell r="AN394" t="str">
            <v>Ocultar</v>
          </cell>
          <cell r="AO394" t="str">
            <v>Ocultar</v>
          </cell>
          <cell r="AP394" t="str">
            <v>Ocultar</v>
          </cell>
          <cell r="AQ394" t="str">
            <v>Ocultar</v>
          </cell>
        </row>
        <row r="395">
          <cell r="AI395" t="str">
            <v>10000 - GRUPO SANTANDER CENTRAL HISPANO</v>
          </cell>
          <cell r="AJ395" t="str">
            <v>13000 - BANCA MAYORISTA GLOBAL</v>
          </cell>
          <cell r="AK395" t="str">
            <v>13050 - RESULTADOS POR ARGENTINA</v>
          </cell>
          <cell r="AL395" t="str">
            <v>Ocultar</v>
          </cell>
          <cell r="AM395" t="str">
            <v>Ocultar</v>
          </cell>
          <cell r="AN395" t="str">
            <v>Ocultar</v>
          </cell>
          <cell r="AO395" t="str">
            <v>Ocultar</v>
          </cell>
          <cell r="AP395" t="str">
            <v>Ocultar</v>
          </cell>
          <cell r="AQ395" t="str">
            <v>Ocultar</v>
          </cell>
        </row>
        <row r="396">
          <cell r="AI396" t="str">
            <v>10000 - GRUPO SANTANDER CENTRAL HISPANO</v>
          </cell>
          <cell r="AJ396" t="str">
            <v>13000 - BANCA MAYORISTA GLOBAL</v>
          </cell>
          <cell r="AK396" t="str">
            <v>13060 - TESORERIA - MANAGEMENT GLOBAL</v>
          </cell>
          <cell r="AL396" t="str">
            <v>Ocultar</v>
          </cell>
          <cell r="AM396" t="str">
            <v>Ocultar</v>
          </cell>
          <cell r="AN396" t="str">
            <v>Ocultar</v>
          </cell>
          <cell r="AO396" t="str">
            <v>Ocultar</v>
          </cell>
          <cell r="AP396" t="str">
            <v>Ocultar</v>
          </cell>
          <cell r="AQ396" t="str">
            <v>Ocultar</v>
          </cell>
        </row>
        <row r="397">
          <cell r="AI397" t="str">
            <v>10000 - GRUPO SANTANDER CENTRAL HISPANO</v>
          </cell>
          <cell r="AJ397" t="str">
            <v>16000 - GESTION DE ACTIVOS Y BANCA PRIVADA</v>
          </cell>
          <cell r="AK397" t="str">
            <v>16001 - GESTION DE ACTIVOS</v>
          </cell>
          <cell r="AL397" t="str">
            <v>16003 - GESTORAS - AMERICA</v>
          </cell>
          <cell r="AM397" t="str">
            <v>16010 - GESTION DE ACTIVOS - CHILE</v>
          </cell>
          <cell r="AN397" t="str">
            <v>Ocultar</v>
          </cell>
          <cell r="AO397" t="str">
            <v>Ocultar</v>
          </cell>
          <cell r="AP397" t="str">
            <v>22010 - LATINOAMERICA PROFORMA - CHILE</v>
          </cell>
          <cell r="AQ397" t="str">
            <v>22000 - LATINOAMERICA - PROFORMA</v>
          </cell>
        </row>
        <row r="398">
          <cell r="AI398" t="str">
            <v>10000 - GRUPO SANTANDER CENTRAL HISPANO</v>
          </cell>
          <cell r="AJ398" t="str">
            <v>16000 - GESTION DE ACTIVOS Y BANCA PRIVADA</v>
          </cell>
          <cell r="AK398" t="str">
            <v>16001 - GESTION DE ACTIVOS</v>
          </cell>
          <cell r="AL398" t="str">
            <v>16003 - GESTORAS - AMERICA</v>
          </cell>
          <cell r="AM398" t="str">
            <v>16020 - GESTION DE ACTIVOS - URUGUAY</v>
          </cell>
          <cell r="AN398" t="str">
            <v>Ocultar</v>
          </cell>
          <cell r="AO398" t="str">
            <v>Ocultar</v>
          </cell>
          <cell r="AP398" t="str">
            <v>22020 - LATINOAMERICA PROFORMA - URUGUAY</v>
          </cell>
          <cell r="AQ398" t="str">
            <v>22000 - LATINOAMERICA - PROFORMA</v>
          </cell>
        </row>
        <row r="399">
          <cell r="AI399" t="str">
            <v>10000 - GRUPO SANTANDER CENTRAL HISPANO</v>
          </cell>
          <cell r="AJ399" t="str">
            <v>16000 - GESTION DE ACTIVOS Y BANCA PRIVADA</v>
          </cell>
          <cell r="AK399" t="str">
            <v>16001 - GESTION DE ACTIVOS</v>
          </cell>
          <cell r="AL399" t="str">
            <v>16003 - GESTORAS - AMERICA</v>
          </cell>
          <cell r="AM399" t="str">
            <v>16030 - GESTION DE ACTIVOS - PUERTO RICO</v>
          </cell>
          <cell r="AN399" t="str">
            <v>Ocultar</v>
          </cell>
          <cell r="AO399" t="str">
            <v>Ocultar</v>
          </cell>
          <cell r="AP399" t="str">
            <v>22030 - LATINOAMERICA PROFORMA - PUERTO RICO</v>
          </cell>
          <cell r="AQ399" t="str">
            <v>22000 - LATINOAMERICA - PROFORMA</v>
          </cell>
        </row>
        <row r="400">
          <cell r="AI400" t="str">
            <v>10000 - GRUPO SANTANDER CENTRAL HISPANO</v>
          </cell>
          <cell r="AJ400" t="str">
            <v>16000 - GESTION DE ACTIVOS Y BANCA PRIVADA</v>
          </cell>
          <cell r="AK400" t="str">
            <v>16001 - GESTION DE ACTIVOS</v>
          </cell>
          <cell r="AL400" t="str">
            <v>16003 - GESTORAS - AMERICA</v>
          </cell>
          <cell r="AM400" t="str">
            <v>16080 - GESTION DE ACTIVOS - PERU</v>
          </cell>
          <cell r="AN400" t="str">
            <v>Ocultar</v>
          </cell>
          <cell r="AO400" t="str">
            <v>Ocultar</v>
          </cell>
          <cell r="AP400" t="str">
            <v>22080 - LATINOAMERICA PROFORMA - PERU</v>
          </cell>
          <cell r="AQ400" t="str">
            <v>22000 - LATINOAMERICA - PROFORMA</v>
          </cell>
        </row>
        <row r="401">
          <cell r="AI401" t="str">
            <v>10000 - GRUPO SANTANDER CENTRAL HISPANO</v>
          </cell>
          <cell r="AJ401" t="str">
            <v>16000 - GESTION DE ACTIVOS Y BANCA PRIVADA</v>
          </cell>
          <cell r="AK401" t="str">
            <v>16001 - GESTION DE ACTIVOS</v>
          </cell>
          <cell r="AL401" t="str">
            <v>16003 - GESTORAS - AMERICA</v>
          </cell>
          <cell r="AM401" t="str">
            <v>16110 - GESTION ACTIVOS - VENEZUELA</v>
          </cell>
          <cell r="AN401" t="str">
            <v>Ocultar</v>
          </cell>
          <cell r="AO401" t="str">
            <v>Ocultar</v>
          </cell>
          <cell r="AP401" t="str">
            <v>22110 - LATINOAMERICA PROFORMA - VENEZUELA</v>
          </cell>
          <cell r="AQ401" t="str">
            <v>22000 - LATINOAMERICA - PROFORMA</v>
          </cell>
        </row>
        <row r="402">
          <cell r="AI402" t="str">
            <v>10000 - GRUPO SANTANDER CENTRAL HISPANO</v>
          </cell>
          <cell r="AJ402" t="str">
            <v>16000 - GESTION DE ACTIVOS Y BANCA PRIVADA</v>
          </cell>
          <cell r="AK402" t="str">
            <v>16001 - GESTION DE ACTIVOS</v>
          </cell>
          <cell r="AL402" t="str">
            <v>16003 - GESTORAS - AMERICA</v>
          </cell>
          <cell r="AM402" t="str">
            <v>16130 - GESTION DE ACTIVOS - MEJICO</v>
          </cell>
          <cell r="AN402" t="str">
            <v>Ocultar</v>
          </cell>
          <cell r="AO402" t="str">
            <v>Ocultar</v>
          </cell>
          <cell r="AP402" t="str">
            <v>22130 - LATINOAMERICA PROFORMA - MEJICO</v>
          </cell>
          <cell r="AQ402" t="str">
            <v>22000 - LATINOAMERICA - PROFORMA</v>
          </cell>
        </row>
        <row r="403">
          <cell r="AI403" t="str">
            <v>10000 - GRUPO SANTANDER CENTRAL HISPANO</v>
          </cell>
          <cell r="AJ403" t="str">
            <v>16000 - GESTION DE ACTIVOS Y BANCA PRIVADA</v>
          </cell>
          <cell r="AK403" t="str">
            <v>16001 - GESTION DE ACTIVOS</v>
          </cell>
          <cell r="AL403" t="str">
            <v>16003 - GESTORAS - AMERICA</v>
          </cell>
          <cell r="AM403" t="str">
            <v>16140 - GESTION DE ACTIVOS - COLOMBIA</v>
          </cell>
          <cell r="AN403" t="str">
            <v>Ocultar</v>
          </cell>
          <cell r="AO403" t="str">
            <v>Ocultar</v>
          </cell>
          <cell r="AP403" t="str">
            <v>22140 - LATINOAMERICA PROFORMA - COLOMBIA</v>
          </cell>
          <cell r="AQ403" t="str">
            <v>22000 - LATINOAMERICA - PROFORMA</v>
          </cell>
        </row>
        <row r="404">
          <cell r="AI404" t="str">
            <v>10000 - GRUPO SANTANDER CENTRAL HISPANO</v>
          </cell>
          <cell r="AJ404" t="str">
            <v>16000 - GESTION DE ACTIVOS Y BANCA PRIVADA</v>
          </cell>
          <cell r="AK404" t="str">
            <v>16001 - GESTION DE ACTIVOS</v>
          </cell>
          <cell r="AL404" t="str">
            <v>16003 - GESTORAS - AMERICA</v>
          </cell>
          <cell r="AM404" t="str">
            <v>16150 - GESTION DE ACTIVOS - ARGENTINA</v>
          </cell>
          <cell r="AN404" t="str">
            <v>Ocultar</v>
          </cell>
          <cell r="AO404" t="str">
            <v>Ocultar</v>
          </cell>
          <cell r="AP404" t="str">
            <v>22150 - LATINOAMERICA PROFORMA - ARGENTINA</v>
          </cell>
          <cell r="AQ404" t="str">
            <v>22000 - LATINOAMERICA - PROFORMA</v>
          </cell>
        </row>
        <row r="405">
          <cell r="AI405" t="str">
            <v>10000 - GRUPO SANTANDER CENTRAL HISPANO</v>
          </cell>
          <cell r="AJ405" t="str">
            <v>16000 - GESTION DE ACTIVOS Y BANCA PRIVADA</v>
          </cell>
          <cell r="AK405" t="str">
            <v>16001 - GESTION DE ACTIVOS</v>
          </cell>
          <cell r="AL405" t="str">
            <v>16003 - GESTORAS - AMERICA</v>
          </cell>
          <cell r="AM405" t="str">
            <v>16160 - GESTION DE ACTIVOS - BRASIL</v>
          </cell>
          <cell r="AN405" t="str">
            <v>Ocultar</v>
          </cell>
          <cell r="AO405" t="str">
            <v>Ocultar</v>
          </cell>
          <cell r="AP405" t="str">
            <v>22160 - LATINOAMERICA PROFORMA - BRASIL</v>
          </cell>
          <cell r="AQ405" t="str">
            <v>22000 - LATINOAMERICA - PROFORMA</v>
          </cell>
        </row>
        <row r="406">
          <cell r="AI406" t="str">
            <v>10000 - GRUPO SANTANDER CENTRAL HISPANO</v>
          </cell>
          <cell r="AJ406" t="str">
            <v>16000 - GESTION DE ACTIVOS Y BANCA PRIVADA</v>
          </cell>
          <cell r="AK406" t="str">
            <v>16001 - GESTION DE ACTIVOS</v>
          </cell>
          <cell r="AL406" t="str">
            <v>16003 - GESTORAS - AMERICA</v>
          </cell>
          <cell r="AM406" t="str">
            <v>16350 - GESTION DE ACTIVOS - BOLIVIA</v>
          </cell>
          <cell r="AN406" t="str">
            <v>Ocultar</v>
          </cell>
          <cell r="AO406" t="str">
            <v>Ocultar</v>
          </cell>
          <cell r="AP406" t="str">
            <v>22350 - LATINOAMERICA PROFORMA - BOLIVIA</v>
          </cell>
          <cell r="AQ406" t="str">
            <v>22000 - LATINOAMERICA - PROFORMA</v>
          </cell>
        </row>
        <row r="407">
          <cell r="AI407" t="str">
            <v>10000 - GRUPO SANTANDER CENTRAL HISPANO</v>
          </cell>
          <cell r="AJ407" t="str">
            <v>16000 - GESTION DE ACTIVOS Y BANCA PRIVADA</v>
          </cell>
          <cell r="AK407" t="str">
            <v>16001 - GESTION DE ACTIVOS</v>
          </cell>
          <cell r="AL407" t="str">
            <v>16003 - GESTORAS - AMERICA</v>
          </cell>
          <cell r="AM407" t="str">
            <v>16900 - RESTO GESTION ACTIVOS AMERICA</v>
          </cell>
          <cell r="AN407" t="str">
            <v>Ocultar</v>
          </cell>
          <cell r="AO407" t="str">
            <v>Ocultar</v>
          </cell>
          <cell r="AP407" t="str">
            <v>22200 - LATINOAMERICA PROFORMA - RESTO</v>
          </cell>
          <cell r="AQ407" t="str">
            <v>22000 - LATINOAMERICA - PROFORMA</v>
          </cell>
        </row>
        <row r="408">
          <cell r="AI408" t="str">
            <v>10000 - GRUPO SANTANDER CENTRAL HISPANO</v>
          </cell>
          <cell r="AJ408" t="str">
            <v>16000 - GESTION DE ACTIVOS Y BANCA PRIVADA</v>
          </cell>
          <cell r="AK408" t="str">
            <v>16001 - GESTION DE ACTIVOS</v>
          </cell>
          <cell r="AL408" t="str">
            <v>16050 - GESTION DE ACTIVOS - PORTUGAL</v>
          </cell>
          <cell r="AM408" t="str">
            <v>Ocultar</v>
          </cell>
          <cell r="AN408" t="str">
            <v>Ocultar</v>
          </cell>
          <cell r="AO408" t="str">
            <v>Ocultar</v>
          </cell>
          <cell r="AP408" t="str">
            <v>Ocultar</v>
          </cell>
          <cell r="AQ408" t="str">
            <v>30000 - PORTUGAL - PROFORMA</v>
          </cell>
        </row>
        <row r="409">
          <cell r="AI409" t="str">
            <v>10000 - GRUPO SANTANDER CENTRAL HISPANO</v>
          </cell>
          <cell r="AJ409" t="str">
            <v>16000 - GESTION DE ACTIVOS Y BANCA PRIVADA</v>
          </cell>
          <cell r="AK409" t="str">
            <v>16001 - GESTION DE ACTIVOS</v>
          </cell>
          <cell r="AL409" t="str">
            <v>16300 - GESTION DE ACTIVOS - ESPAÑA</v>
          </cell>
          <cell r="AM409" t="str">
            <v>Ocultar</v>
          </cell>
          <cell r="AN409" t="str">
            <v>Ocultar</v>
          </cell>
          <cell r="AO409" t="str">
            <v>Ocultar</v>
          </cell>
          <cell r="AP409" t="str">
            <v>Ocultar</v>
          </cell>
          <cell r="AQ409" t="str">
            <v>Ocultar</v>
          </cell>
        </row>
        <row r="410">
          <cell r="AI410" t="str">
            <v>10000 - GRUPO SANTANDER CENTRAL HISPANO</v>
          </cell>
          <cell r="AJ410" t="str">
            <v>16000 - GESTION DE ACTIVOS Y BANCA PRIVADA</v>
          </cell>
          <cell r="AK410" t="str">
            <v>16002 - BANCA PRIVADA</v>
          </cell>
          <cell r="AL410" t="str">
            <v>16410 - B.S.N. BANIF</v>
          </cell>
          <cell r="AM410" t="str">
            <v>Ocultar</v>
          </cell>
          <cell r="AN410" t="str">
            <v>Ocultar</v>
          </cell>
          <cell r="AO410" t="str">
            <v>Ocultar</v>
          </cell>
          <cell r="AP410" t="str">
            <v>Ocultar</v>
          </cell>
          <cell r="AQ410" t="str">
            <v>Ocultar</v>
          </cell>
        </row>
        <row r="411">
          <cell r="AI411" t="str">
            <v>10000 - GRUPO SANTANDER CENTRAL HISPANO</v>
          </cell>
          <cell r="AJ411" t="str">
            <v>16000 - GESTION DE ACTIVOS Y BANCA PRIVADA</v>
          </cell>
          <cell r="AK411" t="str">
            <v>16002 - BANCA PRIVADA</v>
          </cell>
          <cell r="AL411" t="str">
            <v>16420 - RESTO BANCA PRIVADA ESPAÑA</v>
          </cell>
          <cell r="AM411" t="str">
            <v>Ocultar</v>
          </cell>
          <cell r="AN411" t="str">
            <v>Ocultar</v>
          </cell>
          <cell r="AO411" t="str">
            <v>Ocultar</v>
          </cell>
          <cell r="AP411" t="str">
            <v>Ocultar</v>
          </cell>
          <cell r="AQ411" t="str">
            <v>Ocultar</v>
          </cell>
        </row>
        <row r="412">
          <cell r="AI412" t="str">
            <v>10000 - GRUPO SANTANDER CENTRAL HISPANO</v>
          </cell>
          <cell r="AJ412" t="str">
            <v>16000 - GESTION DE ACTIVOS Y BANCA PRIVADA</v>
          </cell>
          <cell r="AK412" t="str">
            <v>16002 - BANCA PRIVADA</v>
          </cell>
          <cell r="AL412" t="str">
            <v>16700 - B.P.I. INTERNACIONAL</v>
          </cell>
          <cell r="AM412" t="str">
            <v>16500 - RESTO B.P.I.</v>
          </cell>
          <cell r="AN412" t="str">
            <v>Ocultar</v>
          </cell>
          <cell r="AO412" t="str">
            <v>Ocultar</v>
          </cell>
          <cell r="AP412" t="str">
            <v>Ocultar</v>
          </cell>
          <cell r="AQ412" t="str">
            <v>Ocultar</v>
          </cell>
        </row>
        <row r="413">
          <cell r="AI413" t="str">
            <v>10000 - GRUPO SANTANDER CENTRAL HISPANO</v>
          </cell>
          <cell r="AJ413" t="str">
            <v>16000 - GESTION DE ACTIVOS Y BANCA PRIVADA</v>
          </cell>
          <cell r="AK413" t="str">
            <v>16002 - BANCA PRIVADA</v>
          </cell>
          <cell r="AL413" t="str">
            <v>16700 - B.P.I. INTERNACIONAL</v>
          </cell>
          <cell r="AM413" t="str">
            <v>29000 - BPI - AMERICA</v>
          </cell>
          <cell r="AN413" t="str">
            <v>29010 - BPI - CHILE</v>
          </cell>
          <cell r="AO413" t="str">
            <v>Ocultar</v>
          </cell>
          <cell r="AP413" t="str">
            <v>22010 - LATINOAMERICA PROFORMA - CHILE</v>
          </cell>
          <cell r="AQ413" t="str">
            <v>22000 - LATINOAMERICA - PROFORMA</v>
          </cell>
        </row>
        <row r="414">
          <cell r="AI414" t="str">
            <v>10000 - GRUPO SANTANDER CENTRAL HISPANO</v>
          </cell>
          <cell r="AJ414" t="str">
            <v>16000 - GESTION DE ACTIVOS Y BANCA PRIVADA</v>
          </cell>
          <cell r="AK414" t="str">
            <v>16002 - BANCA PRIVADA</v>
          </cell>
          <cell r="AL414" t="str">
            <v>16700 - B.P.I. INTERNACIONAL</v>
          </cell>
          <cell r="AM414" t="str">
            <v>29000 - BPI - AMERICA</v>
          </cell>
          <cell r="AN414" t="str">
            <v>29020 - BPI - URUGUAY</v>
          </cell>
          <cell r="AO414" t="str">
            <v>Ocultar</v>
          </cell>
          <cell r="AP414" t="str">
            <v>22020 - LATINOAMERICA PROFORMA - URUGUAY</v>
          </cell>
          <cell r="AQ414" t="str">
            <v>22000 - LATINOAMERICA - PROFORMA</v>
          </cell>
        </row>
        <row r="415">
          <cell r="AI415" t="str">
            <v>10000 - GRUPO SANTANDER CENTRAL HISPANO</v>
          </cell>
          <cell r="AJ415" t="str">
            <v>16000 - GESTION DE ACTIVOS Y BANCA PRIVADA</v>
          </cell>
          <cell r="AK415" t="str">
            <v>16002 - BANCA PRIVADA</v>
          </cell>
          <cell r="AL415" t="str">
            <v>16700 - B.P.I. INTERNACIONAL</v>
          </cell>
          <cell r="AM415" t="str">
            <v>29000 - BPI - AMERICA</v>
          </cell>
          <cell r="AN415" t="str">
            <v>29030 - BPI - PUERTO RICO</v>
          </cell>
          <cell r="AO415" t="str">
            <v>Ocultar</v>
          </cell>
          <cell r="AP415" t="str">
            <v>22030 - LATINOAMERICA PROFORMA - PUERTO RICO</v>
          </cell>
          <cell r="AQ415" t="str">
            <v>22000 - LATINOAMERICA - PROFORMA</v>
          </cell>
        </row>
        <row r="416">
          <cell r="AI416" t="str">
            <v>10000 - GRUPO SANTANDER CENTRAL HISPANO</v>
          </cell>
          <cell r="AJ416" t="str">
            <v>16000 - GESTION DE ACTIVOS Y BANCA PRIVADA</v>
          </cell>
          <cell r="AK416" t="str">
            <v>16002 - BANCA PRIVADA</v>
          </cell>
          <cell r="AL416" t="str">
            <v>16700 - B.P.I. INTERNACIONAL</v>
          </cell>
          <cell r="AM416" t="str">
            <v>29000 - BPI - AMERICA</v>
          </cell>
          <cell r="AN416" t="str">
            <v>29080 - BPI - PERU</v>
          </cell>
          <cell r="AO416" t="str">
            <v>Ocultar</v>
          </cell>
          <cell r="AP416" t="str">
            <v>22080 - LATINOAMERICA PROFORMA - PERU</v>
          </cell>
          <cell r="AQ416" t="str">
            <v>22000 - LATINOAMERICA - PROFORMA</v>
          </cell>
        </row>
        <row r="417">
          <cell r="AI417" t="str">
            <v>10000 - GRUPO SANTANDER CENTRAL HISPANO</v>
          </cell>
          <cell r="AJ417" t="str">
            <v>16000 - GESTION DE ACTIVOS Y BANCA PRIVADA</v>
          </cell>
          <cell r="AK417" t="str">
            <v>16002 - BANCA PRIVADA</v>
          </cell>
          <cell r="AL417" t="str">
            <v>16700 - B.P.I. INTERNACIONAL</v>
          </cell>
          <cell r="AM417" t="str">
            <v>29000 - BPI - AMERICA</v>
          </cell>
          <cell r="AN417" t="str">
            <v>29110 - BPI - VENEZUELA</v>
          </cell>
          <cell r="AO417" t="str">
            <v>Ocultar</v>
          </cell>
          <cell r="AP417" t="str">
            <v>22110 - LATINOAMERICA PROFORMA - VENEZUELA</v>
          </cell>
          <cell r="AQ417" t="str">
            <v>22000 - LATINOAMERICA - PROFORMA</v>
          </cell>
        </row>
        <row r="418">
          <cell r="AI418" t="str">
            <v>10000 - GRUPO SANTANDER CENTRAL HISPANO</v>
          </cell>
          <cell r="AJ418" t="str">
            <v>16000 - GESTION DE ACTIVOS Y BANCA PRIVADA</v>
          </cell>
          <cell r="AK418" t="str">
            <v>16002 - BANCA PRIVADA</v>
          </cell>
          <cell r="AL418" t="str">
            <v>16700 - B.P.I. INTERNACIONAL</v>
          </cell>
          <cell r="AM418" t="str">
            <v>29000 - BPI - AMERICA</v>
          </cell>
          <cell r="AN418" t="str">
            <v>29130 - BPI - MEJICO</v>
          </cell>
          <cell r="AO418" t="str">
            <v>Ocultar</v>
          </cell>
          <cell r="AP418" t="str">
            <v>22130 - LATINOAMERICA PROFORMA - MEJICO</v>
          </cell>
          <cell r="AQ418" t="str">
            <v>22000 - LATINOAMERICA - PROFORMA</v>
          </cell>
        </row>
        <row r="419">
          <cell r="AI419" t="str">
            <v>10000 - GRUPO SANTANDER CENTRAL HISPANO</v>
          </cell>
          <cell r="AJ419" t="str">
            <v>16000 - GESTION DE ACTIVOS Y BANCA PRIVADA</v>
          </cell>
          <cell r="AK419" t="str">
            <v>16002 - BANCA PRIVADA</v>
          </cell>
          <cell r="AL419" t="str">
            <v>16700 - B.P.I. INTERNACIONAL</v>
          </cell>
          <cell r="AM419" t="str">
            <v>29000 - BPI - AMERICA</v>
          </cell>
          <cell r="AN419" t="str">
            <v>29140 - BPI - COLOMBIA</v>
          </cell>
          <cell r="AO419" t="str">
            <v>Ocultar</v>
          </cell>
          <cell r="AP419" t="str">
            <v>22140 - LATINOAMERICA PROFORMA - COLOMBIA</v>
          </cell>
          <cell r="AQ419" t="str">
            <v>22000 - LATINOAMERICA - PROFORMA</v>
          </cell>
        </row>
        <row r="420">
          <cell r="AI420" t="str">
            <v>10000 - GRUPO SANTANDER CENTRAL HISPANO</v>
          </cell>
          <cell r="AJ420" t="str">
            <v>16000 - GESTION DE ACTIVOS Y BANCA PRIVADA</v>
          </cell>
          <cell r="AK420" t="str">
            <v>16002 - BANCA PRIVADA</v>
          </cell>
          <cell r="AL420" t="str">
            <v>16700 - B.P.I. INTERNACIONAL</v>
          </cell>
          <cell r="AM420" t="str">
            <v>29000 - BPI - AMERICA</v>
          </cell>
          <cell r="AN420" t="str">
            <v>29150 - BPI - ARGENTINA</v>
          </cell>
          <cell r="AO420" t="str">
            <v>Ocultar</v>
          </cell>
          <cell r="AP420" t="str">
            <v>22150 - LATINOAMERICA PROFORMA - ARGENTINA</v>
          </cell>
          <cell r="AQ420" t="str">
            <v>22000 - LATINOAMERICA - PROFORMA</v>
          </cell>
        </row>
        <row r="421">
          <cell r="AI421" t="str">
            <v>10000 - GRUPO SANTANDER CENTRAL HISPANO</v>
          </cell>
          <cell r="AJ421" t="str">
            <v>16000 - GESTION DE ACTIVOS Y BANCA PRIVADA</v>
          </cell>
          <cell r="AK421" t="str">
            <v>16002 - BANCA PRIVADA</v>
          </cell>
          <cell r="AL421" t="str">
            <v>16700 - B.P.I. INTERNACIONAL</v>
          </cell>
          <cell r="AM421" t="str">
            <v>29000 - BPI - AMERICA</v>
          </cell>
          <cell r="AN421" t="str">
            <v>29160 - BPI - BRASIL</v>
          </cell>
          <cell r="AO421" t="str">
            <v>Ocultar</v>
          </cell>
          <cell r="AP421" t="str">
            <v>22160 - LATINOAMERICA PROFORMA - BRASIL</v>
          </cell>
          <cell r="AQ421" t="str">
            <v>22000 - LATINOAMERICA - PROFORMA</v>
          </cell>
        </row>
        <row r="422">
          <cell r="AI422" t="str">
            <v>10000 - GRUPO SANTANDER CENTRAL HISPANO</v>
          </cell>
          <cell r="AJ422" t="str">
            <v>16000 - GESTION DE ACTIVOS Y BANCA PRIVADA</v>
          </cell>
          <cell r="AK422" t="str">
            <v>16002 - BANCA PRIVADA</v>
          </cell>
          <cell r="AL422" t="str">
            <v>16700 - B.P.I. INTERNACIONAL</v>
          </cell>
          <cell r="AM422" t="str">
            <v>29000 - BPI - AMERICA</v>
          </cell>
          <cell r="AN422" t="str">
            <v>29350 - BPI - BOLIVIA</v>
          </cell>
          <cell r="AO422" t="str">
            <v>Ocultar</v>
          </cell>
          <cell r="AP422" t="str">
            <v>22350 - LATINOAMERICA PROFORMA - BOLIVIA</v>
          </cell>
          <cell r="AQ422" t="str">
            <v>22000 - LATINOAMERICA - PROFORMA</v>
          </cell>
        </row>
        <row r="423">
          <cell r="AI423" t="str">
            <v>10000 - GRUPO SANTANDER CENTRAL HISPANO</v>
          </cell>
          <cell r="AJ423" t="str">
            <v>16000 - GESTION DE ACTIVOS Y BANCA PRIVADA</v>
          </cell>
          <cell r="AK423" t="str">
            <v>16002 - BANCA PRIVADA</v>
          </cell>
          <cell r="AL423" t="str">
            <v>16700 - B.P.I. INTERNACIONAL</v>
          </cell>
          <cell r="AM423" t="str">
            <v>29000 - BPI - AMERICA</v>
          </cell>
          <cell r="AN423" t="str">
            <v>29360 - RESTO LATINOAMERICA (PAN)</v>
          </cell>
          <cell r="AO423" t="str">
            <v>Ocultar</v>
          </cell>
          <cell r="AP423" t="str">
            <v>22200 - LATINOAMERICA PROFORMA - RESTO</v>
          </cell>
          <cell r="AQ423" t="str">
            <v>22000 - LATINOAMERICA - PROFORMA</v>
          </cell>
        </row>
        <row r="424">
          <cell r="AI424" t="str">
            <v>10000 - GRUPO SANTANDER CENTRAL HISPANO</v>
          </cell>
          <cell r="AJ424" t="str">
            <v>16000 - GESTION DE ACTIVOS Y BANCA PRIVADA</v>
          </cell>
          <cell r="AK424" t="str">
            <v>16002 - BANCA PRIVADA</v>
          </cell>
          <cell r="AL424" t="str">
            <v>16700 - B.P.I. INTERNACIONAL</v>
          </cell>
          <cell r="AM424" t="str">
            <v>29000 - BPI - AMERICA</v>
          </cell>
          <cell r="AN424" t="str">
            <v>29420 - BPI - PARAGUAY</v>
          </cell>
          <cell r="AO424" t="str">
            <v>Ocultar</v>
          </cell>
          <cell r="AP424" t="str">
            <v>22420 - LATINOAMERICA PROFORMA - PARAGUAY</v>
          </cell>
          <cell r="AQ424" t="str">
            <v>22000 - LATINOAMERICA - PROFORMA</v>
          </cell>
        </row>
        <row r="425">
          <cell r="AI425" t="str">
            <v>10000 - GRUPO SANTANDER CENTRAL HISPANO</v>
          </cell>
          <cell r="AJ425" t="str">
            <v>17000 - PARTICIPACIONES / GESTION FINANCIERA</v>
          </cell>
          <cell r="AK425" t="str">
            <v>Ocultar</v>
          </cell>
          <cell r="AL425" t="str">
            <v>Ocultar</v>
          </cell>
          <cell r="AM425" t="str">
            <v>Ocultar</v>
          </cell>
          <cell r="AN425" t="str">
            <v>Ocultar</v>
          </cell>
          <cell r="AO425" t="str">
            <v>Ocultar</v>
          </cell>
          <cell r="AP425" t="str">
            <v>Ocultar</v>
          </cell>
          <cell r="AQ425" t="str">
            <v>Ocultar</v>
          </cell>
        </row>
        <row r="426">
          <cell r="AI426" t="str">
            <v>10000 - GRUPO SANTANDER CENTRAL HISPANO</v>
          </cell>
          <cell r="AJ426" t="str">
            <v>17000 - PARTICIPACIONES / GESTION FINANCIERA</v>
          </cell>
          <cell r="AK426" t="str">
            <v>Ocultar</v>
          </cell>
          <cell r="AL426" t="str">
            <v>Ocultar</v>
          </cell>
          <cell r="AM426" t="str">
            <v>Ocultar</v>
          </cell>
          <cell r="AN426" t="str">
            <v>Ocultar</v>
          </cell>
          <cell r="AO426" t="str">
            <v>Ocultar</v>
          </cell>
          <cell r="AP426" t="str">
            <v>Ocultar</v>
          </cell>
          <cell r="AQ426" t="str">
            <v>Ocultar</v>
          </cell>
        </row>
        <row r="427">
          <cell r="AI427" t="str">
            <v>10000 - GRUPO SANTANDER CENTRAL HISPANO</v>
          </cell>
          <cell r="AJ427" t="str">
            <v>17000 - PARTICIPACIONES / GESTION FINANCIERA</v>
          </cell>
          <cell r="AK427" t="str">
            <v>Ocultar</v>
          </cell>
          <cell r="AL427" t="str">
            <v>Ocultar</v>
          </cell>
          <cell r="AM427" t="str">
            <v>Ocultar</v>
          </cell>
          <cell r="AN427" t="str">
            <v>Ocultar</v>
          </cell>
          <cell r="AO427" t="str">
            <v>Ocultar</v>
          </cell>
          <cell r="AP427" t="str">
            <v>Ocultar</v>
          </cell>
          <cell r="AQ427" t="str">
            <v>Ocultar</v>
          </cell>
        </row>
        <row r="428">
          <cell r="AI428" t="str">
            <v>10000 - GRUPO SANTANDER CENTRAL HISPANO</v>
          </cell>
          <cell r="AJ428" t="str">
            <v>17000 - PARTICIPACIONES / GESTION FINANCIERA</v>
          </cell>
          <cell r="AK428" t="str">
            <v>Ocultar</v>
          </cell>
          <cell r="AL428" t="str">
            <v>Ocultar</v>
          </cell>
          <cell r="AM428" t="str">
            <v>Ocultar</v>
          </cell>
          <cell r="AN428" t="str">
            <v>Ocultar</v>
          </cell>
          <cell r="AO428" t="str">
            <v>Ocultar</v>
          </cell>
          <cell r="AP428" t="str">
            <v>Ocultar</v>
          </cell>
          <cell r="AQ428" t="str">
            <v>Ocultar</v>
          </cell>
        </row>
        <row r="429">
          <cell r="AI429" t="str">
            <v>10000 - GRUPO SANTANDER CENTRAL HISPANO</v>
          </cell>
          <cell r="AJ429" t="str">
            <v>17000 - PARTICIPACIONES / GESTION FINANCIERA</v>
          </cell>
          <cell r="AK429" t="str">
            <v>Ocultar</v>
          </cell>
          <cell r="AL429" t="str">
            <v>Ocultar</v>
          </cell>
          <cell r="AM429" t="str">
            <v>Ocultar</v>
          </cell>
          <cell r="AN429" t="str">
            <v>Ocultar</v>
          </cell>
          <cell r="AO429" t="str">
            <v>Ocultar</v>
          </cell>
          <cell r="AP429" t="str">
            <v>Ocultar</v>
          </cell>
          <cell r="AQ429" t="str">
            <v>Ocultar</v>
          </cell>
        </row>
        <row r="430">
          <cell r="AI430" t="str">
            <v>10000 - GRUPO SANTANDER CENTRAL HISPANO</v>
          </cell>
          <cell r="AJ430" t="str">
            <v>17000 - PARTICIPACIONES / GESTION FINANCIERA</v>
          </cell>
          <cell r="AK430" t="str">
            <v>Ocultar</v>
          </cell>
          <cell r="AL430" t="str">
            <v>Ocultar</v>
          </cell>
          <cell r="AM430" t="str">
            <v>Ocultar</v>
          </cell>
          <cell r="AN430" t="str">
            <v>Ocultar</v>
          </cell>
          <cell r="AO430" t="str">
            <v>Ocultar</v>
          </cell>
          <cell r="AP430" t="str">
            <v>Ocultar</v>
          </cell>
          <cell r="AQ430" t="str">
            <v>Ocultar</v>
          </cell>
        </row>
        <row r="431">
          <cell r="AI431" t="str">
            <v>10000 - GRUPO SANTANDER CENTRAL HISPANO</v>
          </cell>
          <cell r="AJ431" t="str">
            <v>17000 - PARTICIPACIONES / GESTION FINANCIERA</v>
          </cell>
          <cell r="AK431" t="str">
            <v>Ocultar</v>
          </cell>
          <cell r="AL431" t="str">
            <v>Ocultar</v>
          </cell>
          <cell r="AM431" t="str">
            <v>Ocultar</v>
          </cell>
          <cell r="AN431" t="str">
            <v>Ocultar</v>
          </cell>
          <cell r="AO431" t="str">
            <v>Ocultar</v>
          </cell>
          <cell r="AP431" t="str">
            <v>Ocultar</v>
          </cell>
          <cell r="AQ431" t="str">
            <v>Ocultar</v>
          </cell>
        </row>
        <row r="432">
          <cell r="AI432" t="str">
            <v>10000 - GRUPO SANTANDER CENTRAL HISPANO</v>
          </cell>
          <cell r="AJ432" t="str">
            <v>17000 - PARTICIPACIONES / GESTION FINANCIERA</v>
          </cell>
          <cell r="AK432" t="str">
            <v>Ocultar</v>
          </cell>
          <cell r="AL432" t="str">
            <v>Ocultar</v>
          </cell>
          <cell r="AM432" t="str">
            <v>Ocultar</v>
          </cell>
          <cell r="AN432" t="str">
            <v>Ocultar</v>
          </cell>
          <cell r="AO432" t="str">
            <v>Ocultar</v>
          </cell>
          <cell r="AP432" t="str">
            <v>Ocultar</v>
          </cell>
          <cell r="AQ432" t="str">
            <v>Ocultar</v>
          </cell>
        </row>
        <row r="433">
          <cell r="AI433" t="str">
            <v>10000 - GRUPO SANTANDER CENTRAL HISPANO</v>
          </cell>
          <cell r="AJ433" t="str">
            <v>17000 - PARTICIPACIONES / GESTION FINANCIERA</v>
          </cell>
          <cell r="AK433" t="str">
            <v>Ocultar</v>
          </cell>
          <cell r="AL433" t="str">
            <v>Ocultar</v>
          </cell>
          <cell r="AM433" t="str">
            <v>Ocultar</v>
          </cell>
          <cell r="AN433" t="str">
            <v>Ocultar</v>
          </cell>
          <cell r="AO433" t="str">
            <v>Ocultar</v>
          </cell>
          <cell r="AP433" t="str">
            <v>Ocultar</v>
          </cell>
          <cell r="AQ433" t="str">
            <v>Ocultar</v>
          </cell>
        </row>
        <row r="434">
          <cell r="AI434" t="str">
            <v>10000 - GRUPO SANTANDER CENTRAL HISPANO</v>
          </cell>
          <cell r="AJ434" t="str">
            <v>17000 - PARTICIPACIONES / GESTION FINANCIERA</v>
          </cell>
          <cell r="AK434" t="str">
            <v>Ocultar</v>
          </cell>
          <cell r="AL434" t="str">
            <v>Ocultar</v>
          </cell>
          <cell r="AM434" t="str">
            <v>Ocultar</v>
          </cell>
          <cell r="AN434" t="str">
            <v>Ocultar</v>
          </cell>
          <cell r="AO434" t="str">
            <v>Ocultar</v>
          </cell>
          <cell r="AP434" t="str">
            <v>Ocultar</v>
          </cell>
          <cell r="AQ434" t="str">
            <v>Ocultar</v>
          </cell>
        </row>
        <row r="435">
          <cell r="AI435" t="str">
            <v>10000 - GRUPO SANTANDER CENTRAL HISPANO</v>
          </cell>
          <cell r="AJ435" t="str">
            <v>17000 - PARTICIPACIONES / GESTION FINANCIERA</v>
          </cell>
          <cell r="AK435" t="str">
            <v>Ocultar</v>
          </cell>
          <cell r="AL435" t="str">
            <v>Ocultar</v>
          </cell>
          <cell r="AM435" t="str">
            <v>Ocultar</v>
          </cell>
          <cell r="AN435" t="str">
            <v>Ocultar</v>
          </cell>
          <cell r="AO435" t="str">
            <v>Ocultar</v>
          </cell>
          <cell r="AP435" t="str">
            <v>Ocultar</v>
          </cell>
          <cell r="AQ435" t="str">
            <v>Ocultar</v>
          </cell>
        </row>
        <row r="436">
          <cell r="AI436" t="str">
            <v>10000 - GRUPO SANTANDER CENTRAL HISPANO</v>
          </cell>
          <cell r="AJ436" t="str">
            <v>17000 - PARTICIPACIONES / GESTION FINANCIERA</v>
          </cell>
          <cell r="AK436" t="str">
            <v>Ocultar</v>
          </cell>
          <cell r="AL436" t="str">
            <v>Ocultar</v>
          </cell>
          <cell r="AM436" t="str">
            <v>Ocultar</v>
          </cell>
          <cell r="AN436" t="str">
            <v>Ocultar</v>
          </cell>
          <cell r="AO436" t="str">
            <v>Ocultar</v>
          </cell>
          <cell r="AP436" t="str">
            <v>Ocultar</v>
          </cell>
          <cell r="AQ436" t="str">
            <v>Ocultar</v>
          </cell>
        </row>
        <row r="437">
          <cell r="AI437" t="str">
            <v>10000 - GRUPO SANTANDER CENTRAL HISPANO</v>
          </cell>
          <cell r="AJ437" t="str">
            <v>17000 - PARTICIPACIONES / GESTION FINANCIERA</v>
          </cell>
          <cell r="AK437" t="str">
            <v>Ocultar</v>
          </cell>
          <cell r="AL437" t="str">
            <v>Ocultar</v>
          </cell>
          <cell r="AM437" t="str">
            <v>Ocultar</v>
          </cell>
          <cell r="AN437" t="str">
            <v>Ocultar</v>
          </cell>
          <cell r="AO437" t="str">
            <v>Ocultar</v>
          </cell>
          <cell r="AP437" t="str">
            <v>Ocultar</v>
          </cell>
          <cell r="AQ437" t="str">
            <v>Ocultar</v>
          </cell>
        </row>
        <row r="438">
          <cell r="AI438" t="str">
            <v>10000 - GRUPO SANTANDER CENTRAL HISPANO</v>
          </cell>
          <cell r="AJ438" t="str">
            <v>17000 - PARTICIPACIONES / GESTION FINANCIERA</v>
          </cell>
          <cell r="AK438" t="str">
            <v>Ocultar</v>
          </cell>
          <cell r="AL438" t="str">
            <v>Ocultar</v>
          </cell>
          <cell r="AM438" t="str">
            <v>Ocultar</v>
          </cell>
          <cell r="AN438" t="str">
            <v>Ocultar</v>
          </cell>
          <cell r="AO438" t="str">
            <v>Ocultar</v>
          </cell>
          <cell r="AP438" t="str">
            <v>Ocultar</v>
          </cell>
          <cell r="AQ438" t="str">
            <v>Ocultar</v>
          </cell>
        </row>
        <row r="439">
          <cell r="AI439" t="str">
            <v>10000 - GRUPO SANTANDER CENTRAL HISPANO</v>
          </cell>
          <cell r="AJ439" t="str">
            <v>17000 - PARTICIPACIONES / GESTION FINANCIERA</v>
          </cell>
          <cell r="AK439" t="str">
            <v>Ocultar</v>
          </cell>
          <cell r="AL439" t="str">
            <v>Ocultar</v>
          </cell>
          <cell r="AM439" t="str">
            <v>Ocultar</v>
          </cell>
          <cell r="AN439" t="str">
            <v>Ocultar</v>
          </cell>
          <cell r="AO439" t="str">
            <v>Ocultar</v>
          </cell>
          <cell r="AP439" t="str">
            <v>Ocultar</v>
          </cell>
          <cell r="AQ439" t="str">
            <v>Ocultar</v>
          </cell>
        </row>
        <row r="440">
          <cell r="AI440" t="str">
            <v>10000 - GRUPO SANTANDER CENTRAL HISPANO</v>
          </cell>
          <cell r="AJ440" t="str">
            <v>17000 - PARTICIPACIONES / GESTION FINANCIERA</v>
          </cell>
          <cell r="AK440" t="str">
            <v>Ocultar</v>
          </cell>
          <cell r="AL440" t="str">
            <v>Ocultar</v>
          </cell>
          <cell r="AM440" t="str">
            <v>Ocultar</v>
          </cell>
          <cell r="AN440" t="str">
            <v>Ocultar</v>
          </cell>
          <cell r="AO440" t="str">
            <v>Ocultar</v>
          </cell>
          <cell r="AP440" t="str">
            <v>Ocultar</v>
          </cell>
          <cell r="AQ440" t="str">
            <v>Ocultar</v>
          </cell>
        </row>
        <row r="441">
          <cell r="AI441" t="str">
            <v>10000 - GRUPO SANTANDER CENTRAL HISPANO</v>
          </cell>
          <cell r="AJ441" t="str">
            <v>17000 - PARTICIPACIONES / GESTION FINANCIERA</v>
          </cell>
          <cell r="AK441" t="str">
            <v>Ocultar</v>
          </cell>
          <cell r="AL441" t="str">
            <v>Ocultar</v>
          </cell>
          <cell r="AM441" t="str">
            <v>Ocultar</v>
          </cell>
          <cell r="AN441" t="str">
            <v>Ocultar</v>
          </cell>
          <cell r="AO441" t="str">
            <v>Ocultar</v>
          </cell>
          <cell r="AP441" t="str">
            <v>Ocultar</v>
          </cell>
          <cell r="AQ441" t="str">
            <v>Ocultar</v>
          </cell>
        </row>
        <row r="442">
          <cell r="AI442" t="str">
            <v>10000 - GRUPO SANTANDER CENTRAL HISPANO</v>
          </cell>
          <cell r="AJ442" t="str">
            <v>17000 - PARTICIPACIONES / GESTION FINANCIERA</v>
          </cell>
          <cell r="AK442" t="str">
            <v>Ocultar</v>
          </cell>
          <cell r="AL442" t="str">
            <v>Ocultar</v>
          </cell>
          <cell r="AM442" t="str">
            <v>Ocultar</v>
          </cell>
          <cell r="AN442" t="str">
            <v>Ocultar</v>
          </cell>
          <cell r="AO442" t="str">
            <v>Ocultar</v>
          </cell>
          <cell r="AP442" t="str">
            <v>Ocultar</v>
          </cell>
          <cell r="AQ442" t="str">
            <v>Ocultar</v>
          </cell>
        </row>
        <row r="443">
          <cell r="AI443" t="str">
            <v>10000 - GRUPO SANTANDER CENTRAL HISPANO</v>
          </cell>
          <cell r="AJ443" t="str">
            <v>17000 - PARTICIPACIONES / GESTION FINANCIERA</v>
          </cell>
          <cell r="AK443" t="str">
            <v>Ocultar</v>
          </cell>
          <cell r="AL443" t="str">
            <v>Ocultar</v>
          </cell>
          <cell r="AM443" t="str">
            <v>Ocultar</v>
          </cell>
          <cell r="AN443" t="str">
            <v>Ocultar</v>
          </cell>
          <cell r="AO443" t="str">
            <v>Ocultar</v>
          </cell>
          <cell r="AP443" t="str">
            <v>Ocultar</v>
          </cell>
          <cell r="AQ443" t="str">
            <v>Ocultar</v>
          </cell>
        </row>
        <row r="444">
          <cell r="AI444" t="str">
            <v>10000 - GRUPO SANTANDER CENTRAL HISPANO</v>
          </cell>
          <cell r="AJ444" t="str">
            <v>17000 - PARTICIPACIONES / GESTION FINANCIERA</v>
          </cell>
          <cell r="AK444" t="str">
            <v>Ocultar</v>
          </cell>
          <cell r="AL444" t="str">
            <v>Ocultar</v>
          </cell>
          <cell r="AM444" t="str">
            <v>Ocultar</v>
          </cell>
          <cell r="AN444" t="str">
            <v>Ocultar</v>
          </cell>
          <cell r="AO444" t="str">
            <v>Ocultar</v>
          </cell>
          <cell r="AP444" t="str">
            <v>Ocultar</v>
          </cell>
          <cell r="AQ444" t="str">
            <v>Ocultar</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heet"/>
      <sheetName val="Existing SHUSA"/>
      <sheetName val="Hold Co."/>
      <sheetName val="SBNA"/>
      <sheetName val="Eliminations - SBNASCUSA"/>
      <sheetName val="SCUSA unadjusted"/>
      <sheetName val="PAMs"/>
      <sheetName val="SSLLC"/>
      <sheetName val="SIS"/>
      <sheetName val="BSPR"/>
      <sheetName val="BSI"/>
      <sheetName val="IncomeStatement"/>
      <sheetName val="Existing SHUSA 2"/>
      <sheetName val="Hold Co. 2"/>
      <sheetName val="SBNA 2"/>
      <sheetName val="Eliminations - SBNASCUSA 2"/>
      <sheetName val="SCUSA unadjusted 2"/>
      <sheetName val="PAMs 2"/>
      <sheetName val="SSLLC 2"/>
      <sheetName val="SIS 2"/>
      <sheetName val="BSPR 2"/>
      <sheetName val="BSI 2"/>
      <sheetName val="PPNRproj"/>
      <sheetName val="vena.tmp.7EC47338204F4F1F"/>
      <sheetName val="Existing SHUSA 3"/>
      <sheetName val="Hold Co. 3"/>
      <sheetName val="SBNA 3"/>
      <sheetName val="Eliminations - SBNASCUSA 3"/>
      <sheetName val="SCUSA unadjusted 3"/>
      <sheetName val="PAMs 3"/>
      <sheetName val="SSLLC 3"/>
      <sheetName val="SIS 3"/>
      <sheetName val="BSPR 3"/>
      <sheetName val="BSI 3"/>
      <sheetName val="PPNRnii"/>
      <sheetName val="Existing SHUSA 4"/>
      <sheetName val="Hold Co. 4"/>
      <sheetName val="SBNA 4"/>
      <sheetName val="Eliminations - SBNASCUSA 4"/>
      <sheetName val="SCUSA unadjusted 4"/>
      <sheetName val="PAMs 4"/>
      <sheetName val="SSLLC 4"/>
      <sheetName val="SIS 4"/>
      <sheetName val="BSPR 4"/>
      <sheetName val="BSI 4"/>
      <sheetName val="PPNRmetrics"/>
      <sheetName val="Existing SHUSA 5"/>
      <sheetName val="Hold Co. 5"/>
      <sheetName val="SBNA 5"/>
      <sheetName val="Eliminations - SBNASCUSA 5"/>
      <sheetName val="SCUSA unadjusted 5"/>
      <sheetName val="PAMs 5"/>
      <sheetName val="SSLLC 5"/>
      <sheetName val="SIS 5"/>
      <sheetName val="BSPR 5"/>
      <sheetName val="BSI 5"/>
      <sheetName val="StandardizedRWA"/>
      <sheetName val="Existing SHUSA 6"/>
      <sheetName val="Hold Co. 6"/>
      <sheetName val="SBNA 6"/>
      <sheetName val="SCUSA unadjusted 6"/>
      <sheetName val="SSLLC 6"/>
      <sheetName val="SIS 6"/>
      <sheetName val="BSPR 6"/>
      <sheetName val="BSI 6"/>
      <sheetName val="Capital"/>
      <sheetName val="Existing SHUSA 7"/>
      <sheetName val="Hold Co. 7"/>
      <sheetName val="SBNA 7"/>
      <sheetName val="SCUSA unadjusted 7"/>
      <sheetName val="SSLLC 7"/>
      <sheetName val="SIS 7"/>
      <sheetName val="BSPR 7"/>
      <sheetName val="BSI 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ow r="1">
          <cell r="B1" t="str">
            <v>SHUSA Consolidated</v>
          </cell>
          <cell r="C1" t="str">
            <v>SHUSA with IHC Stand-Alone</v>
          </cell>
        </row>
        <row r="2">
          <cell r="B2" t="str">
            <v>Existing SHUSA</v>
          </cell>
          <cell r="C2" t="str">
            <v>SHUSA Stand-Alone</v>
          </cell>
        </row>
        <row r="3">
          <cell r="B3" t="str">
            <v>Hold Co.</v>
          </cell>
          <cell r="C3" t="str">
            <v>Hold Co.</v>
          </cell>
        </row>
        <row r="4">
          <cell r="B4" t="str">
            <v>SBNA</v>
          </cell>
          <cell r="C4" t="str">
            <v>SBNA</v>
          </cell>
        </row>
        <row r="5">
          <cell r="B5" t="str">
            <v>SCUSA unadjusted</v>
          </cell>
          <cell r="C5" t="str">
            <v>SCUSA unadjusted</v>
          </cell>
        </row>
        <row r="6">
          <cell r="B6" t="str">
            <v>BSI</v>
          </cell>
          <cell r="C6" t="str">
            <v>BSI</v>
          </cell>
        </row>
        <row r="7">
          <cell r="B7" t="str">
            <v>BSPR</v>
          </cell>
          <cell r="C7" t="str">
            <v>BSPR</v>
          </cell>
        </row>
        <row r="8">
          <cell r="B8" t="str">
            <v>SIS</v>
          </cell>
          <cell r="C8" t="str">
            <v>SIS</v>
          </cell>
        </row>
        <row r="9">
          <cell r="B9" t="str">
            <v>SSLLC</v>
          </cell>
          <cell r="C9" t="str">
            <v>SSLLC</v>
          </cell>
        </row>
        <row r="10">
          <cell r="B10" t="str">
            <v>PAMs</v>
          </cell>
          <cell r="C10" t="str">
            <v>PAMs</v>
          </cell>
        </row>
        <row r="11">
          <cell r="B11" t="str">
            <v>Eliminations - SBNA/SCUSA</v>
          </cell>
          <cell r="C11" t="str">
            <v>Eliminations - SBNA/SCUSA</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Marks"/>
      <sheetName val="FC switches"/>
      <sheetName val="TSY Cusips"/>
      <sheetName val="Assumptions"/>
      <sheetName val="Start"/>
      <sheetName val="TSY Position"/>
      <sheetName val="Loan Data In"/>
      <sheetName val="Loan Calcs"/>
      <sheetName val="Sheet1"/>
      <sheetName val="DealResults"/>
      <sheetName val="LoanProfitability"/>
      <sheetName val="MultiScenario"/>
      <sheetName val="Reporting"/>
      <sheetName val="Swap Portfolio"/>
      <sheetName val="Reports"/>
      <sheetName val="Zero Curve"/>
      <sheetName val="Holidays"/>
      <sheetName val="TRRPortfolio"/>
      <sheetName val="Deleted Loans"/>
      <sheetName val="DealCF"/>
      <sheetName val="BondCF"/>
      <sheetName val="Sheet2"/>
      <sheetName val="VAR Input"/>
      <sheetName val="VAROutput"/>
      <sheetName val="Est MTD Hedge P&amp;L"/>
    </sheetNames>
    <sheetDataSet>
      <sheetData sheetId="0" refreshError="1">
        <row r="1">
          <cell r="AP1" t="str">
            <v>TSY Short DV01</v>
          </cell>
          <cell r="AQ1" t="str">
            <v>Swaps DV01</v>
          </cell>
          <cell r="AR1" t="str">
            <v>TRR Swaps DV01</v>
          </cell>
          <cell r="AS1" t="str">
            <v>Deal DV01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ily Retrieve"/>
      <sheetName val="Daily Tracking"/>
      <sheetName val="Index"/>
      <sheetName val="Rates"/>
      <sheetName val="Avg Bal"/>
      <sheetName val="EOP"/>
      <sheetName val="Assets-Informent"/>
      <sheetName val="Liabilities-Informent"/>
      <sheetName val="Liab-Hyperion Essbase Avg Bal"/>
      <sheetName val="Month 1"/>
      <sheetName val="Month 2"/>
      <sheetName val="Current Day"/>
      <sheetName val="X Reference"/>
      <sheetName val="TC"/>
      <sheetName val="TCB"/>
      <sheetName val="TCust"/>
      <sheetName val="TCustB"/>
      <sheetName val="R"/>
      <sheetName val="RB"/>
      <sheetName val="M"/>
      <sheetName val="MB"/>
      <sheetName val="MM"/>
      <sheetName val="MMB"/>
      <sheetName val="SB"/>
      <sheetName val="SBB"/>
      <sheetName val="A"/>
      <sheetName val="AB"/>
      <sheetName val="CC"/>
      <sheetName val="CCB"/>
    </sheetNames>
    <sheetDataSet>
      <sheetData sheetId="0" refreshError="1"/>
      <sheetData sheetId="1" refreshError="1"/>
      <sheetData sheetId="2" refreshError="1">
        <row r="6">
          <cell r="D6">
            <v>75345313236.360001</v>
          </cell>
          <cell r="E6">
            <v>75191038451.319992</v>
          </cell>
        </row>
        <row r="7">
          <cell r="D7">
            <v>338265677.20999998</v>
          </cell>
          <cell r="E7">
            <v>356128737.5</v>
          </cell>
        </row>
        <row r="8">
          <cell r="D8">
            <v>4702664262.1099987</v>
          </cell>
          <cell r="E8">
            <v>1091788475.3699999</v>
          </cell>
        </row>
        <row r="9">
          <cell r="D9">
            <v>75603996.769999996</v>
          </cell>
          <cell r="E9">
            <v>3376273202.54</v>
          </cell>
        </row>
        <row r="10">
          <cell r="D10">
            <v>9993481318.9999981</v>
          </cell>
          <cell r="E10">
            <v>10069778359.76</v>
          </cell>
        </row>
        <row r="11">
          <cell r="D11">
            <v>47077970.75999999</v>
          </cell>
          <cell r="E11">
            <v>47077970.75999999</v>
          </cell>
        </row>
        <row r="12">
          <cell r="D12">
            <v>692887764.24000001</v>
          </cell>
          <cell r="E12">
            <v>692903644.30999994</v>
          </cell>
        </row>
        <row r="13">
          <cell r="D13">
            <v>52822375219.120003</v>
          </cell>
          <cell r="E13">
            <v>52871733793.07</v>
          </cell>
        </row>
        <row r="14">
          <cell r="D14">
            <v>25523985683.609997</v>
          </cell>
          <cell r="E14">
            <v>25582641828.189999</v>
          </cell>
        </row>
        <row r="15">
          <cell r="D15">
            <v>12954110962.709999</v>
          </cell>
          <cell r="E15">
            <v>12988564982.83</v>
          </cell>
        </row>
        <row r="16">
          <cell r="D16">
            <v>11088808500.17</v>
          </cell>
          <cell r="E16">
            <v>11112673420.940002</v>
          </cell>
        </row>
        <row r="17">
          <cell r="D17">
            <v>1481066220.73</v>
          </cell>
          <cell r="E17">
            <v>1481403424.4200001</v>
          </cell>
        </row>
        <row r="18">
          <cell r="D18">
            <v>4538905745.8700008</v>
          </cell>
          <cell r="E18">
            <v>4538434047.210001</v>
          </cell>
        </row>
        <row r="19">
          <cell r="D19">
            <v>11316855194.130001</v>
          </cell>
          <cell r="E19">
            <v>11311448267.74</v>
          </cell>
        </row>
        <row r="20">
          <cell r="D20">
            <v>1225301522.6900001</v>
          </cell>
          <cell r="E20">
            <v>1215925291.49</v>
          </cell>
        </row>
        <row r="21">
          <cell r="D21">
            <v>10094133.59</v>
          </cell>
          <cell r="E21">
            <v>10088130.789999999</v>
          </cell>
        </row>
        <row r="22">
          <cell r="D22">
            <v>6037973037.0600004</v>
          </cell>
          <cell r="E22">
            <v>6040274264.8899984</v>
          </cell>
        </row>
        <row r="23">
          <cell r="D23">
            <v>751627757.79999995</v>
          </cell>
          <cell r="E23">
            <v>751642551.78999996</v>
          </cell>
        </row>
        <row r="24">
          <cell r="D24">
            <v>3235623321.46</v>
          </cell>
          <cell r="E24">
            <v>3237282607.25</v>
          </cell>
        </row>
        <row r="25">
          <cell r="D25">
            <v>56235421.530000009</v>
          </cell>
          <cell r="E25">
            <v>56235421.530000009</v>
          </cell>
        </row>
        <row r="26">
          <cell r="D26">
            <v>6795587281.75</v>
          </cell>
          <cell r="E26">
            <v>6796615114.539999</v>
          </cell>
        </row>
        <row r="27">
          <cell r="D27">
            <v>2590900108.5300002</v>
          </cell>
          <cell r="E27">
            <v>2591702578.9900002</v>
          </cell>
        </row>
        <row r="28">
          <cell r="D28">
            <v>398525640.69000006</v>
          </cell>
          <cell r="E28">
            <v>398552221.98000008</v>
          </cell>
        </row>
        <row r="29">
          <cell r="D29">
            <v>3667610769.02</v>
          </cell>
          <cell r="E29">
            <v>3667786367.5199995</v>
          </cell>
        </row>
        <row r="30">
          <cell r="D30">
            <v>138550763.50999996</v>
          </cell>
          <cell r="E30">
            <v>138573946.04999998</v>
          </cell>
        </row>
        <row r="31">
          <cell r="D31">
            <v>176740159.71000001</v>
          </cell>
          <cell r="E31">
            <v>176755655.63999999</v>
          </cell>
        </row>
        <row r="32">
          <cell r="D32">
            <v>96417417.439999998</v>
          </cell>
          <cell r="E32">
            <v>96474093.769999981</v>
          </cell>
        </row>
        <row r="33">
          <cell r="D33">
            <v>4373883736.6100006</v>
          </cell>
          <cell r="E33">
            <v>4369364785.9799986</v>
          </cell>
        </row>
        <row r="34">
          <cell r="D34">
            <v>-1466074427.0799999</v>
          </cell>
          <cell r="E34">
            <v>-1467099953.3799999</v>
          </cell>
        </row>
        <row r="37">
          <cell r="D37">
            <v>522601871.82000005</v>
          </cell>
          <cell r="E37">
            <v>522596955.70000005</v>
          </cell>
        </row>
        <row r="38">
          <cell r="D38">
            <v>183744577.00999999</v>
          </cell>
          <cell r="E38">
            <v>182172753.11999997</v>
          </cell>
        </row>
        <row r="39">
          <cell r="D39">
            <v>-33612569.009999998</v>
          </cell>
          <cell r="E39">
            <v>-33612569.009999998</v>
          </cell>
        </row>
        <row r="40">
          <cell r="D40">
            <v>62831951.319999993</v>
          </cell>
          <cell r="E40">
            <v>59299866.350000001</v>
          </cell>
        </row>
        <row r="41">
          <cell r="D41">
            <v>3431480699.9000001</v>
          </cell>
          <cell r="E41">
            <v>3431480699.9000001</v>
          </cell>
        </row>
        <row r="42">
          <cell r="D42">
            <v>229377325.95000002</v>
          </cell>
          <cell r="E42">
            <v>229377325.95000002</v>
          </cell>
        </row>
        <row r="43">
          <cell r="D43">
            <v>1799332141.4200001</v>
          </cell>
          <cell r="E43">
            <v>1799332141.4200001</v>
          </cell>
        </row>
        <row r="44">
          <cell r="D44">
            <v>73818841.939999998</v>
          </cell>
          <cell r="E44">
            <v>73818841.939999998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O's Variable"/>
      <sheetName val="CMO's Fixed"/>
      <sheetName val="Agency Notes"/>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Data"/>
      <sheetName val="CALC"/>
      <sheetName val="CreditoTotal"/>
      <sheetName val="CreditoSegmento"/>
      <sheetName val="CreditoVarios"/>
      <sheetName val="R de Credito"/>
      <sheetName val="Data_Contexto Econ y Fin"/>
      <sheetName val="Contexto Econ y Fin"/>
      <sheetName val="Data_R de Mercado"/>
      <sheetName val="R de Mercado"/>
      <sheetName val="Data_R de Liquidez"/>
      <sheetName val="R de Liquidez"/>
      <sheetName val="Data_R Estructural"/>
      <sheetName val="R Estructural"/>
      <sheetName val="Data_R Operacional"/>
      <sheetName val="R Operacional"/>
      <sheetName val="Data_R de Conducta"/>
      <sheetName val="R de Conducta"/>
      <sheetName val="Data_R de Cumpliento y Legal"/>
      <sheetName val="R de Cumpliento y Legal"/>
      <sheetName val="Data_Recomendaciones Audt Inter"/>
      <sheetName val="Recomendaciones Audit Interna"/>
      <sheetName val="Data_R de Modelo"/>
      <sheetName val="R de Modelo"/>
      <sheetName val="Data_R Estrategico"/>
      <sheetName val="R Estrategico"/>
      <sheetName val="Data_R de Capital"/>
      <sheetName val="R de Capital"/>
    </sheetNames>
    <sheetDataSet>
      <sheetData sheetId="0"/>
      <sheetData sheetId="1">
        <row r="33">
          <cell r="I33" t="str">
            <v>£</v>
          </cell>
        </row>
        <row r="35">
          <cell r="I35" t="str">
            <v>bn</v>
          </cell>
        </row>
        <row r="51">
          <cell r="I51">
            <v>41912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mits"/>
      <sheetName val="FX_Position"/>
      <sheetName val="STRESS SCENARIOS"/>
      <sheetName val="Graph Data"/>
      <sheetName val="Backtesting Graph"/>
      <sheetName val="LIQ FX"/>
      <sheetName val="Long and Short FX"/>
      <sheetName val="LIQ Rates"/>
      <sheetName val="Long and Short Rates"/>
    </sheetNames>
    <sheetDataSet>
      <sheetData sheetId="0" refreshError="1">
        <row r="6">
          <cell r="L6">
            <v>41114</v>
          </cell>
        </row>
      </sheetData>
      <sheetData sheetId="1" refreshError="1">
        <row r="7">
          <cell r="H7">
            <v>1.0821361414120066E-2</v>
          </cell>
        </row>
        <row r="8">
          <cell r="H8">
            <v>0</v>
          </cell>
        </row>
        <row r="9">
          <cell r="H9">
            <v>0</v>
          </cell>
        </row>
        <row r="10">
          <cell r="H10">
            <v>0</v>
          </cell>
        </row>
        <row r="11">
          <cell r="H11">
            <v>1.6693029534816748E-2</v>
          </cell>
        </row>
        <row r="12">
          <cell r="H12">
            <v>1.0798015866461596E-2</v>
          </cell>
        </row>
        <row r="13">
          <cell r="H13">
            <v>1.8482117822701898E-3</v>
          </cell>
        </row>
        <row r="14">
          <cell r="H14">
            <v>2.845698101737193E-2</v>
          </cell>
        </row>
        <row r="15">
          <cell r="H15">
            <v>5.8916002511978265E-18</v>
          </cell>
        </row>
        <row r="16">
          <cell r="H16">
            <v>4.693113642181998E-2</v>
          </cell>
        </row>
        <row r="17">
          <cell r="H17">
            <v>9.9519648865442657E-3</v>
          </cell>
        </row>
        <row r="18">
          <cell r="H18">
            <v>7.528029445146224E-2</v>
          </cell>
        </row>
        <row r="19">
          <cell r="H19">
            <v>0</v>
          </cell>
        </row>
        <row r="20">
          <cell r="H20">
            <v>0</v>
          </cell>
        </row>
        <row r="21">
          <cell r="H21">
            <v>1.6476134552756566E-2</v>
          </cell>
        </row>
        <row r="22">
          <cell r="H22">
            <v>0</v>
          </cell>
        </row>
        <row r="23">
          <cell r="H23">
            <v>2.2771327710220952E-2</v>
          </cell>
        </row>
        <row r="24">
          <cell r="H24">
            <v>1.1887859791380226E-2</v>
          </cell>
        </row>
        <row r="25">
          <cell r="H25">
            <v>3.8654752557584957E-3</v>
          </cell>
        </row>
        <row r="26">
          <cell r="H26">
            <v>2.3512053762275516E-13</v>
          </cell>
        </row>
        <row r="27">
          <cell r="H27">
            <v>2.7099935609698526E-2</v>
          </cell>
        </row>
        <row r="28">
          <cell r="H28">
            <v>0</v>
          </cell>
        </row>
        <row r="29">
          <cell r="H29">
            <v>9.4409767163422462E-3</v>
          </cell>
        </row>
        <row r="30">
          <cell r="H30">
            <v>0</v>
          </cell>
        </row>
        <row r="31">
          <cell r="H31">
            <v>0</v>
          </cell>
        </row>
        <row r="32">
          <cell r="H32">
            <v>0</v>
          </cell>
        </row>
        <row r="33">
          <cell r="H33">
            <v>0</v>
          </cell>
        </row>
        <row r="34">
          <cell r="H34">
            <v>0</v>
          </cell>
        </row>
        <row r="35">
          <cell r="H35">
            <v>1.9747906739892821E-3</v>
          </cell>
        </row>
        <row r="36">
          <cell r="H36">
            <v>0</v>
          </cell>
        </row>
        <row r="37">
          <cell r="H37">
            <v>0</v>
          </cell>
        </row>
        <row r="38">
          <cell r="H38">
            <v>3.1462171228473796E-3</v>
          </cell>
        </row>
        <row r="39">
          <cell r="H39">
            <v>3.3194739666220119E-3</v>
          </cell>
        </row>
        <row r="40">
          <cell r="H40">
            <v>6.5967068137570387E-9</v>
          </cell>
        </row>
        <row r="41">
          <cell r="H41">
            <v>0</v>
          </cell>
        </row>
        <row r="42">
          <cell r="H42">
            <v>1.9868839649520619E-3</v>
          </cell>
        </row>
        <row r="43">
          <cell r="H43">
            <v>1.0032104553579212E-2</v>
          </cell>
        </row>
        <row r="44">
          <cell r="H44">
            <v>0</v>
          </cell>
        </row>
        <row r="45">
          <cell r="H45">
            <v>0</v>
          </cell>
        </row>
        <row r="46">
          <cell r="H46">
            <v>6.5343084310971571E-3</v>
          </cell>
        </row>
        <row r="47">
          <cell r="H47">
            <v>3.7622177629278004E-3</v>
          </cell>
        </row>
        <row r="48">
          <cell r="H48">
            <v>2.8045587894099944E-3</v>
          </cell>
        </row>
        <row r="49">
          <cell r="H49">
            <v>0</v>
          </cell>
        </row>
        <row r="50">
          <cell r="H50">
            <v>1.6893658790588396E-2</v>
          </cell>
        </row>
        <row r="51">
          <cell r="H51">
            <v>0</v>
          </cell>
        </row>
        <row r="52">
          <cell r="H52">
            <v>6.5319459984486423E-3</v>
          </cell>
        </row>
        <row r="54">
          <cell r="H54">
            <v>0.10291406725066291</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Data"/>
      <sheetName val="CALC"/>
      <sheetName val="CreditoTotal"/>
      <sheetName val="CreditoSegmento"/>
      <sheetName val="CreditoVarios"/>
      <sheetName val="R de Credito"/>
      <sheetName val="Data_Contexto Econ y Fin"/>
      <sheetName val="Contexto Econ y Fin"/>
      <sheetName val="Data_R de Mercado"/>
      <sheetName val="R de Mercado"/>
      <sheetName val="Data_R de Liquidez"/>
      <sheetName val="R de Liquidez"/>
      <sheetName val="Data_R Estructural"/>
      <sheetName val="R Estructural"/>
      <sheetName val="Data_R Operacional"/>
      <sheetName val="R Operacional"/>
      <sheetName val="Data_R de Conducta"/>
      <sheetName val="R de Conducta"/>
      <sheetName val="Data_R de Cumpliento y Legal"/>
      <sheetName val="R de Cumpliento y Legal"/>
      <sheetName val="Data_Recomendaciones Audt Inter"/>
      <sheetName val="Recomendaciones Audit Interna"/>
      <sheetName val="Data_R de Modelo"/>
      <sheetName val="R de Modelo"/>
      <sheetName val="Data_R Estrategico"/>
      <sheetName val="R Estrategico"/>
      <sheetName val="Data_R de Capital"/>
      <sheetName val="R de Capital"/>
    </sheetNames>
    <sheetDataSet>
      <sheetData sheetId="0">
        <row r="10">
          <cell r="C10">
            <v>24500.999601644602</v>
          </cell>
        </row>
        <row r="11">
          <cell r="C11" t="str">
            <v>£ 25 bn</v>
          </cell>
        </row>
        <row r="13">
          <cell r="C13">
            <v>0.2748779195473125</v>
          </cell>
        </row>
        <row r="17">
          <cell r="C17">
            <v>24500.999601644602</v>
          </cell>
        </row>
        <row r="18">
          <cell r="C18" t="str">
            <v>£ 24,501 bn</v>
          </cell>
        </row>
        <row r="20">
          <cell r="C20">
            <v>24500.999601644602</v>
          </cell>
        </row>
        <row r="21">
          <cell r="C21" t="str">
            <v>£ 24,501,000</v>
          </cell>
        </row>
        <row r="25">
          <cell r="C25">
            <v>3391.6257574677998</v>
          </cell>
          <cell r="D25">
            <v>0</v>
          </cell>
        </row>
        <row r="26">
          <cell r="C26">
            <v>6150.8128445394004</v>
          </cell>
          <cell r="D26">
            <v>0</v>
          </cell>
        </row>
        <row r="27">
          <cell r="C27">
            <v>3343.1580398618003</v>
          </cell>
          <cell r="D27">
            <v>0</v>
          </cell>
        </row>
        <row r="32">
          <cell r="C32">
            <v>3391.6257574677998</v>
          </cell>
          <cell r="D32">
            <v>0</v>
          </cell>
        </row>
        <row r="33">
          <cell r="C33">
            <v>6150.8128445394004</v>
          </cell>
          <cell r="D33">
            <v>0</v>
          </cell>
        </row>
        <row r="34">
          <cell r="C34">
            <v>3343.1580398618003</v>
          </cell>
          <cell r="D34">
            <v>0</v>
          </cell>
        </row>
        <row r="39">
          <cell r="D39">
            <v>21.604190857999999</v>
          </cell>
        </row>
        <row r="40">
          <cell r="D40">
            <v>844.20918478099998</v>
          </cell>
        </row>
        <row r="41">
          <cell r="D41">
            <v>387.17503910099998</v>
          </cell>
        </row>
        <row r="42">
          <cell r="D42">
            <v>736.99242238599993</v>
          </cell>
        </row>
        <row r="46">
          <cell r="D46">
            <v>544.28574780854399</v>
          </cell>
        </row>
        <row r="47">
          <cell r="D47">
            <v>314.07131557700001</v>
          </cell>
        </row>
        <row r="48">
          <cell r="D48">
            <v>427.46026731000001</v>
          </cell>
        </row>
        <row r="51">
          <cell r="C51">
            <v>32.121702259250135</v>
          </cell>
        </row>
        <row r="53">
          <cell r="C53">
            <v>10.658482540501916</v>
          </cell>
        </row>
        <row r="55">
          <cell r="C55">
            <v>6.248594676956337</v>
          </cell>
        </row>
        <row r="58">
          <cell r="C58">
            <v>15000</v>
          </cell>
        </row>
      </sheetData>
      <sheetData sheetId="1">
        <row r="2">
          <cell r="X2">
            <v>2</v>
          </cell>
        </row>
        <row r="3">
          <cell r="E3" t="str">
            <v>unit</v>
          </cell>
        </row>
        <row r="4">
          <cell r="E4" t="str">
            <v>mm</v>
          </cell>
          <cell r="I4">
            <v>1000</v>
          </cell>
        </row>
        <row r="5">
          <cell r="E5" t="str">
            <v>mn</v>
          </cell>
        </row>
        <row r="6">
          <cell r="E6" t="str">
            <v>bn</v>
          </cell>
          <cell r="I6">
            <v>1000000</v>
          </cell>
        </row>
        <row r="7">
          <cell r="E7" t="str">
            <v>trn</v>
          </cell>
        </row>
        <row r="31">
          <cell r="I31" t="str">
            <v>UK</v>
          </cell>
        </row>
        <row r="37">
          <cell r="I37" t="str">
            <v>trn</v>
          </cell>
        </row>
        <row r="39">
          <cell r="I39" t="str">
            <v>Conventional</v>
          </cell>
        </row>
        <row r="41">
          <cell r="I41">
            <v>41912</v>
          </cell>
        </row>
        <row r="43">
          <cell r="I43">
            <v>41912</v>
          </cell>
        </row>
        <row r="45">
          <cell r="I45">
            <v>41912</v>
          </cell>
        </row>
        <row r="47">
          <cell r="I47">
            <v>41912</v>
          </cell>
        </row>
        <row r="49">
          <cell r="I49">
            <v>41912</v>
          </cell>
        </row>
        <row r="55">
          <cell r="I55">
            <v>41912</v>
          </cell>
        </row>
        <row r="57">
          <cell r="I57">
            <v>41912</v>
          </cell>
        </row>
        <row r="59">
          <cell r="I59">
            <v>41912</v>
          </cell>
        </row>
        <row r="63">
          <cell r="I63">
            <v>41912</v>
          </cell>
        </row>
        <row r="65">
          <cell r="I65">
            <v>41912</v>
          </cell>
        </row>
        <row r="67">
          <cell r="I67">
            <v>60000</v>
          </cell>
        </row>
        <row r="69">
          <cell r="I69">
            <v>41879</v>
          </cell>
        </row>
      </sheetData>
      <sheetData sheetId="2" refreshError="1"/>
      <sheetData sheetId="3" refreshError="1"/>
      <sheetData sheetId="4" refreshError="1"/>
      <sheetData sheetId="5" refreshError="1"/>
      <sheetData sheetId="6" refreshError="1"/>
      <sheetData sheetId="7" refreshError="1"/>
      <sheetData sheetId="8"/>
      <sheetData sheetId="9"/>
      <sheetData sheetId="10">
        <row r="117">
          <cell r="D117">
            <v>312000</v>
          </cell>
        </row>
        <row r="118">
          <cell r="D118" t="str">
            <v>£ 312,000 bn</v>
          </cell>
        </row>
      </sheetData>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ow r="9">
          <cell r="G9">
            <v>27</v>
          </cell>
        </row>
        <row r="10">
          <cell r="G10">
            <v>53</v>
          </cell>
        </row>
      </sheetData>
      <sheetData sheetId="21" refreshError="1"/>
      <sheetData sheetId="22" refreshError="1"/>
      <sheetData sheetId="23" refreshError="1"/>
      <sheetData sheetId="24" refreshError="1"/>
      <sheetData sheetId="25" refreshError="1"/>
      <sheetData sheetId="26">
        <row r="8">
          <cell r="K8">
            <v>1290000</v>
          </cell>
        </row>
        <row r="9">
          <cell r="K9" t="str">
            <v>£ 1,290 bn</v>
          </cell>
        </row>
        <row r="11">
          <cell r="K11">
            <v>657000</v>
          </cell>
        </row>
        <row r="12">
          <cell r="K12" t="str">
            <v>£ 657 bn</v>
          </cell>
        </row>
        <row r="15">
          <cell r="K15">
            <v>901000</v>
          </cell>
        </row>
        <row r="16">
          <cell r="K16" t="str">
            <v>£ 901,000 trn</v>
          </cell>
        </row>
      </sheetData>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agina1"/>
      <sheetName val="Pagina2"/>
      <sheetName val="Ajustes"/>
      <sheetName val="Pagina3"/>
      <sheetName val="Pagina4"/>
      <sheetName val="Pagina5"/>
      <sheetName val="Pagina6"/>
      <sheetName val="Pagina7"/>
      <sheetName val="Pagina8"/>
      <sheetName val="Pagina9"/>
      <sheetName val="AVANCEPAIS"/>
      <sheetName val="AVANCEBANCO"/>
      <sheetName val="Pagina10"/>
      <sheetName val="Pagina11"/>
      <sheetName val="Pagina12"/>
      <sheetName val="Pagina13"/>
      <sheetName val="Pagina14"/>
      <sheetName val="Pagina15"/>
      <sheetName val="Pagina16"/>
      <sheetName val="Pagina17"/>
      <sheetName val="Pagina18"/>
      <sheetName val="Pagina19"/>
      <sheetName val="Pagina20"/>
      <sheetName val="Pagina21"/>
      <sheetName val="Pagina22"/>
      <sheetName val="Pagina23"/>
      <sheetName val="Pagina24"/>
      <sheetName val="Pagina25"/>
      <sheetName val="Pagina26"/>
      <sheetName val="Pagina27"/>
      <sheetName val="Pagina28"/>
      <sheetName val="Pagina29"/>
      <sheetName val="Comentarios"/>
      <sheetName val="Comentarios2"/>
      <sheetName val="Comentarios3"/>
      <sheetName val="Comentarios4"/>
      <sheetName val="Comentarios5"/>
      <sheetName val="Comentarios6"/>
      <sheetName val="IND"/>
      <sheetName val="BPD"/>
      <sheetName val="RAL"/>
      <sheetName val="RME"/>
      <sheetName val="MMA"/>
      <sheetName val="PJU"/>
      <sheetName val="PYM"/>
      <sheetName val="EMP"/>
      <sheetName val="INS"/>
      <sheetName val="COR"/>
      <sheetName val="UNI_TOT"/>
      <sheetName val="UNI"/>
      <sheetName val="PRF"/>
      <sheetName val="ADM"/>
      <sheetName val="EST_TOT"/>
      <sheetName val="ES1"/>
      <sheetName val="ES2"/>
      <sheetName val="N_TOT"/>
      <sheetName val="N_BP"/>
      <sheetName val="N_RA"/>
      <sheetName val="N_RM"/>
      <sheetName val="N_MM"/>
      <sheetName val="est"/>
      <sheetName val="BASE HASTA EL MES"/>
      <sheetName val="BASE POR EL M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5">
          <cell r="C5" t="str">
            <v>GRUPO BSCH</v>
          </cell>
        </row>
        <row r="6">
          <cell r="C6" t="str">
            <v>NOMBRE SOCIEDAD</v>
          </cell>
        </row>
        <row r="7">
          <cell r="C7" t="str">
            <v>CODIGO SOCIEDAD</v>
          </cell>
        </row>
        <row r="8">
          <cell r="C8" t="str">
            <v>MONEDA</v>
          </cell>
        </row>
        <row r="15">
          <cell r="A15" t="str">
            <v>ESTP</v>
          </cell>
          <cell r="B15" t="str">
            <v>EPI</v>
          </cell>
          <cell r="C15" t="str">
            <v>NAME</v>
          </cell>
          <cell r="D15" t="str">
            <v>DATO</v>
          </cell>
        </row>
        <row r="16">
          <cell r="A16">
            <v>30</v>
          </cell>
          <cell r="B16">
            <v>101</v>
          </cell>
          <cell r="C16" t="str">
            <v>TOTAL ACTIVO</v>
          </cell>
          <cell r="D16">
            <v>1812325.6264504639</v>
          </cell>
        </row>
        <row r="17">
          <cell r="A17">
            <v>30</v>
          </cell>
          <cell r="B17">
            <v>10104</v>
          </cell>
          <cell r="C17" t="str">
            <v>CREDITOS A CLIENTES</v>
          </cell>
          <cell r="D17">
            <v>832647.92128160154</v>
          </cell>
        </row>
        <row r="18">
          <cell r="A18">
            <v>30</v>
          </cell>
          <cell r="B18">
            <v>101042</v>
          </cell>
          <cell r="C18" t="str">
            <v>MOROSOS</v>
          </cell>
          <cell r="D18">
            <v>16991.663143000002</v>
          </cell>
        </row>
        <row r="19">
          <cell r="A19">
            <v>30</v>
          </cell>
          <cell r="B19">
            <v>10105</v>
          </cell>
          <cell r="C19" t="str">
            <v>FONDO DE INSOLVENCIAS</v>
          </cell>
          <cell r="D19">
            <v>33682.808848827197</v>
          </cell>
        </row>
        <row r="20">
          <cell r="A20">
            <v>30</v>
          </cell>
          <cell r="B20">
            <v>10106</v>
          </cell>
          <cell r="C20" t="str">
            <v>CARTERA DE VALORES</v>
          </cell>
          <cell r="D20">
            <v>242094.93851841279</v>
          </cell>
        </row>
        <row r="21">
          <cell r="A21">
            <v>30</v>
          </cell>
          <cell r="B21">
            <v>10202</v>
          </cell>
          <cell r="C21" t="str">
            <v>DEBITOS A CLIENTES</v>
          </cell>
          <cell r="D21">
            <v>1410413.343206</v>
          </cell>
        </row>
        <row r="22">
          <cell r="A22">
            <v>30</v>
          </cell>
          <cell r="B22">
            <v>102051</v>
          </cell>
          <cell r="C22" t="str">
            <v>PASIVOS SUBORDINADOS</v>
          </cell>
        </row>
        <row r="23">
          <cell r="A23">
            <v>30</v>
          </cell>
          <cell r="B23">
            <v>1020531</v>
          </cell>
          <cell r="C23" t="str">
            <v>PATRIMONIO GRUPO</v>
          </cell>
        </row>
        <row r="25">
          <cell r="A25">
            <v>30</v>
          </cell>
          <cell r="B25">
            <v>201</v>
          </cell>
          <cell r="C25" t="str">
            <v>PASIVOS CONTINGENTES</v>
          </cell>
          <cell r="D25">
            <v>16737.922963000001</v>
          </cell>
        </row>
        <row r="26">
          <cell r="A26">
            <v>30</v>
          </cell>
          <cell r="B26">
            <v>206</v>
          </cell>
          <cell r="C26" t="str">
            <v>FONDOS DE INVERSION</v>
          </cell>
          <cell r="D26">
            <v>247417.27431408997</v>
          </cell>
        </row>
        <row r="27">
          <cell r="A27">
            <v>30</v>
          </cell>
          <cell r="B27">
            <v>207</v>
          </cell>
          <cell r="C27" t="str">
            <v>FONDOS DE PENSIONES</v>
          </cell>
          <cell r="D27">
            <v>0</v>
          </cell>
        </row>
        <row r="28">
          <cell r="A28">
            <v>30</v>
          </cell>
          <cell r="B28">
            <v>208</v>
          </cell>
          <cell r="C28" t="str">
            <v>PATRIMONIOS ADMINISTRADOS</v>
          </cell>
        </row>
        <row r="29">
          <cell r="A29">
            <v>30</v>
          </cell>
          <cell r="B29">
            <v>210</v>
          </cell>
          <cell r="C29" t="str">
            <v>PLANTILLA</v>
          </cell>
        </row>
        <row r="30">
          <cell r="A30">
            <v>30</v>
          </cell>
          <cell r="B30">
            <v>211</v>
          </cell>
          <cell r="C30" t="str">
            <v>NUMERO DE SUCURSALES</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agina1"/>
      <sheetName val="Pagina2"/>
      <sheetName val="Ajustes"/>
      <sheetName val="Pagina3"/>
      <sheetName val="Pagina4"/>
      <sheetName val="Pagina5"/>
      <sheetName val="Pagina6"/>
      <sheetName val="Pagina7"/>
      <sheetName val="Pagina8"/>
      <sheetName val="Pagina9"/>
      <sheetName val="AVANCEPAIS"/>
      <sheetName val="AVANCEBANCO"/>
      <sheetName val="Pagina10"/>
      <sheetName val="Pagina11"/>
      <sheetName val="Pagina12"/>
      <sheetName val="Pagina13"/>
      <sheetName val="Pagina14"/>
      <sheetName val="Pagina15"/>
      <sheetName val="Pagina16"/>
      <sheetName val="Pagina17"/>
      <sheetName val="Pagina18"/>
      <sheetName val="Pagina19"/>
      <sheetName val="Pagina20"/>
      <sheetName val="Pagina21"/>
      <sheetName val="Pagina22"/>
      <sheetName val="Pagina23"/>
      <sheetName val="Pagina24"/>
      <sheetName val="Pagina25"/>
      <sheetName val="Pagina26"/>
      <sheetName val="Pagina27"/>
      <sheetName val="Pagina28"/>
      <sheetName val="Pagina29"/>
      <sheetName val="Comentarios"/>
      <sheetName val="Comentarios2"/>
      <sheetName val="Comentarios3"/>
      <sheetName val="Comentarios4"/>
      <sheetName val="Comentarios5"/>
      <sheetName val="Comentarios6"/>
      <sheetName val="IND"/>
      <sheetName val="BPD"/>
      <sheetName val="RAL"/>
      <sheetName val="RME"/>
      <sheetName val="MMA"/>
      <sheetName val="PJU"/>
      <sheetName val="PYM"/>
      <sheetName val="EMP"/>
      <sheetName val="INS"/>
      <sheetName val="COR"/>
      <sheetName val="UNI_TOT"/>
      <sheetName val="UNI"/>
      <sheetName val="PRF"/>
      <sheetName val="ADM"/>
      <sheetName val="EST_TOT"/>
      <sheetName val="ES1"/>
      <sheetName val="ES2"/>
      <sheetName val="N_TOT"/>
      <sheetName val="N_BP"/>
      <sheetName val="N_RA"/>
      <sheetName val="N_RM"/>
      <sheetName val="N_MM"/>
      <sheetName val="est"/>
      <sheetName val="CONSOLIDADO 2006"/>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5">
          <cell r="A15" t="str">
            <v>ESTP</v>
          </cell>
          <cell r="B15" t="str">
            <v>EPI</v>
          </cell>
          <cell r="C15" t="str">
            <v>NAME</v>
          </cell>
          <cell r="D15" t="str">
            <v>DATO</v>
          </cell>
        </row>
        <row r="16">
          <cell r="A16">
            <v>30</v>
          </cell>
          <cell r="B16">
            <v>101</v>
          </cell>
          <cell r="C16" t="str">
            <v>TOTAL ACTIVO</v>
          </cell>
          <cell r="D16">
            <v>1812325.6264504639</v>
          </cell>
        </row>
        <row r="17">
          <cell r="A17">
            <v>30</v>
          </cell>
          <cell r="B17">
            <v>10104</v>
          </cell>
          <cell r="C17" t="str">
            <v>CREDITOS A CLIENTES</v>
          </cell>
          <cell r="D17">
            <v>832647.92128160154</v>
          </cell>
        </row>
        <row r="18">
          <cell r="A18">
            <v>30</v>
          </cell>
          <cell r="B18">
            <v>101042</v>
          </cell>
          <cell r="C18" t="str">
            <v>MOROSOS</v>
          </cell>
          <cell r="D18">
            <v>16991.663143000002</v>
          </cell>
        </row>
        <row r="19">
          <cell r="A19">
            <v>30</v>
          </cell>
          <cell r="B19">
            <v>10105</v>
          </cell>
          <cell r="C19" t="str">
            <v>FONDO DE INSOLVENCIAS</v>
          </cell>
          <cell r="D19">
            <v>33682.808848827197</v>
          </cell>
        </row>
        <row r="20">
          <cell r="A20">
            <v>30</v>
          </cell>
          <cell r="B20">
            <v>10106</v>
          </cell>
          <cell r="C20" t="str">
            <v>CARTERA DE VALORES</v>
          </cell>
          <cell r="D20">
            <v>242094.93851841279</v>
          </cell>
        </row>
        <row r="21">
          <cell r="A21">
            <v>30</v>
          </cell>
          <cell r="B21">
            <v>10202</v>
          </cell>
          <cell r="C21" t="str">
            <v>DEBITOS A CLIENTES</v>
          </cell>
          <cell r="D21">
            <v>1410413.343206</v>
          </cell>
        </row>
        <row r="22">
          <cell r="A22">
            <v>30</v>
          </cell>
          <cell r="B22">
            <v>102051</v>
          </cell>
          <cell r="C22" t="str">
            <v>PASIVOS SUBORDINADOS</v>
          </cell>
        </row>
        <row r="23">
          <cell r="A23">
            <v>30</v>
          </cell>
          <cell r="B23">
            <v>1020531</v>
          </cell>
          <cell r="C23" t="str">
            <v>PATRIMONIO GRUPO</v>
          </cell>
        </row>
        <row r="25">
          <cell r="A25">
            <v>30</v>
          </cell>
          <cell r="B25">
            <v>201</v>
          </cell>
          <cell r="C25" t="str">
            <v>PASIVOS CONTINGENTES</v>
          </cell>
          <cell r="D25">
            <v>16737.922963000001</v>
          </cell>
        </row>
        <row r="26">
          <cell r="A26">
            <v>30</v>
          </cell>
          <cell r="B26">
            <v>206</v>
          </cell>
          <cell r="C26" t="str">
            <v>FONDOS DE INVERSION</v>
          </cell>
          <cell r="D26">
            <v>247417.27431408997</v>
          </cell>
        </row>
        <row r="27">
          <cell r="A27">
            <v>30</v>
          </cell>
          <cell r="B27">
            <v>207</v>
          </cell>
          <cell r="C27" t="str">
            <v>FONDOS DE PENSIONES</v>
          </cell>
          <cell r="D27">
            <v>0</v>
          </cell>
        </row>
        <row r="28">
          <cell r="A28">
            <v>30</v>
          </cell>
          <cell r="B28">
            <v>208</v>
          </cell>
          <cell r="C28" t="str">
            <v>PATRIMONIOS ADMINISTRADOS</v>
          </cell>
        </row>
        <row r="29">
          <cell r="A29">
            <v>30</v>
          </cell>
          <cell r="B29">
            <v>210</v>
          </cell>
          <cell r="C29" t="str">
            <v>PLANTILLA</v>
          </cell>
        </row>
        <row r="30">
          <cell r="A30">
            <v>30</v>
          </cell>
          <cell r="B30">
            <v>211</v>
          </cell>
          <cell r="C30" t="str">
            <v>NUMERO DE SUCURSALES</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Marks"/>
      <sheetName val="FC switches"/>
      <sheetName val="Assumptions"/>
      <sheetName val="TSY Cusips"/>
      <sheetName val="Start"/>
      <sheetName val="TSY Position"/>
      <sheetName val="Loan Data In"/>
      <sheetName val="Loan Calcs"/>
      <sheetName val="Sheet1"/>
      <sheetName val="DealResults"/>
      <sheetName val="LoanProfitability"/>
      <sheetName val="MultiScenario"/>
      <sheetName val="Reporting"/>
      <sheetName val="Swap Portfolio"/>
      <sheetName val="Reports"/>
      <sheetName val="Zero Curve"/>
      <sheetName val="Holidays"/>
      <sheetName val="TRRPortfolio"/>
      <sheetName val="Deleted Loans"/>
      <sheetName val="DealCF"/>
      <sheetName val="BondCF"/>
      <sheetName val="Sheet2"/>
      <sheetName val="VAR Input"/>
      <sheetName val="VAROutput"/>
      <sheetName val="Sheet3"/>
    </sheetNames>
    <sheetDataSet>
      <sheetData sheetId="0" refreshError="1"/>
      <sheetData sheetId="1" refreshError="1"/>
      <sheetData sheetId="2" refreshError="1">
        <row r="8">
          <cell r="B8">
            <v>37166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Marks"/>
      <sheetName val="FC switches"/>
      <sheetName val="Assumptions"/>
      <sheetName val="TSY Cusips"/>
      <sheetName val="Start"/>
      <sheetName val="TSY Position"/>
      <sheetName val="Loan Data In"/>
      <sheetName val="Loan Calcs"/>
      <sheetName val="Sheet1"/>
      <sheetName val="DealResults"/>
      <sheetName val="LoanProfitability"/>
      <sheetName val="MultiScenario"/>
      <sheetName val="Reporting"/>
      <sheetName val="Reports"/>
      <sheetName val="Swap Portfolio"/>
      <sheetName val="Zero Curve"/>
      <sheetName val="Holidays"/>
      <sheetName val="TRRPortfolio"/>
      <sheetName val="Deleted Loans"/>
      <sheetName val="DealCF"/>
      <sheetName val="BondCF"/>
      <sheetName val="Sheet2"/>
      <sheetName val="VAR Input"/>
      <sheetName val="VAROutput"/>
    </sheetNames>
    <sheetDataSet>
      <sheetData sheetId="0" refreshError="1"/>
      <sheetData sheetId="1" refreshError="1"/>
      <sheetData sheetId="2" refreshError="1">
        <row r="1">
          <cell r="B1">
            <v>36962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13">
          <cell r="A113">
            <v>44997</v>
          </cell>
        </row>
        <row r="114">
          <cell r="A114">
            <v>45181</v>
          </cell>
        </row>
        <row r="115">
          <cell r="A115">
            <v>45363</v>
          </cell>
        </row>
        <row r="116">
          <cell r="A116">
            <v>45547</v>
          </cell>
        </row>
        <row r="117">
          <cell r="A117">
            <v>45728</v>
          </cell>
        </row>
        <row r="118">
          <cell r="A118">
            <v>45912</v>
          </cell>
        </row>
        <row r="119">
          <cell r="A119">
            <v>46093</v>
          </cell>
        </row>
        <row r="120">
          <cell r="A120">
            <v>46277</v>
          </cell>
        </row>
        <row r="121">
          <cell r="A121">
            <v>46458</v>
          </cell>
        </row>
        <row r="122">
          <cell r="A122">
            <v>46642</v>
          </cell>
        </row>
        <row r="123">
          <cell r="A123">
            <v>46824</v>
          </cell>
        </row>
        <row r="124">
          <cell r="A124">
            <v>47008</v>
          </cell>
        </row>
        <row r="125">
          <cell r="A125">
            <v>47189</v>
          </cell>
        </row>
        <row r="126">
          <cell r="A126">
            <v>47373</v>
          </cell>
        </row>
        <row r="127">
          <cell r="A127">
            <v>47554</v>
          </cell>
        </row>
        <row r="128">
          <cell r="A128">
            <v>47738</v>
          </cell>
        </row>
        <row r="129">
          <cell r="A129">
            <v>47919</v>
          </cell>
        </row>
        <row r="130">
          <cell r="A130" t="e">
            <v>#N/A</v>
          </cell>
        </row>
        <row r="131">
          <cell r="A131" t="e">
            <v>#N/A</v>
          </cell>
        </row>
        <row r="132">
          <cell r="A132" t="e">
            <v>#N/A</v>
          </cell>
        </row>
        <row r="133">
          <cell r="A133" t="e">
            <v>#N/A</v>
          </cell>
        </row>
        <row r="134">
          <cell r="A134" t="e">
            <v>#N/A</v>
          </cell>
        </row>
        <row r="135">
          <cell r="A135" t="e">
            <v>#N/A</v>
          </cell>
        </row>
        <row r="136">
          <cell r="A136" t="e">
            <v>#N/A</v>
          </cell>
        </row>
        <row r="137">
          <cell r="A137" t="e">
            <v>#N/A</v>
          </cell>
        </row>
        <row r="138">
          <cell r="A138" t="e">
            <v>#N/A</v>
          </cell>
        </row>
        <row r="139">
          <cell r="A139" t="e">
            <v>#N/A</v>
          </cell>
        </row>
        <row r="140">
          <cell r="A140" t="e">
            <v>#N/A</v>
          </cell>
        </row>
        <row r="141">
          <cell r="A141" t="e">
            <v>#N/A</v>
          </cell>
        </row>
        <row r="142">
          <cell r="A142" t="e">
            <v>#N/A</v>
          </cell>
        </row>
        <row r="143">
          <cell r="A143" t="e">
            <v>#N/A</v>
          </cell>
        </row>
        <row r="144">
          <cell r="A144" t="e">
            <v>#N/A</v>
          </cell>
        </row>
        <row r="145">
          <cell r="A145" t="e">
            <v>#N/A</v>
          </cell>
        </row>
        <row r="146">
          <cell r="A146" t="e">
            <v>#N/A</v>
          </cell>
        </row>
        <row r="147">
          <cell r="A147" t="e">
            <v>#N/A</v>
          </cell>
        </row>
        <row r="148">
          <cell r="A148" t="e">
            <v>#N/A</v>
          </cell>
        </row>
      </sheetData>
      <sheetData sheetId="16" refreshError="1">
        <row r="14">
          <cell r="A14">
            <v>36637</v>
          </cell>
          <cell r="C14">
            <v>36637</v>
          </cell>
        </row>
      </sheetData>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Detail"/>
      <sheetName val="Pivot high Level"/>
      <sheetName val="Data"/>
      <sheetName val="REG-S Raw"/>
      <sheetName val="Sub Asset types"/>
      <sheetName val="REG S SUBASSET (USA)"/>
    </sheetNames>
    <sheetDataSet>
      <sheetData sheetId="0" refreshError="1"/>
      <sheetData sheetId="1">
        <row r="60">
          <cell r="E60">
            <v>-89772.760000000009</v>
          </cell>
        </row>
        <row r="62">
          <cell r="E62">
            <v>13855999.850650011</v>
          </cell>
        </row>
        <row r="64">
          <cell r="C64">
            <v>24385273.969999995</v>
          </cell>
        </row>
        <row r="66">
          <cell r="E66">
            <v>9669609.4590700008</v>
          </cell>
        </row>
      </sheetData>
      <sheetData sheetId="2" refreshError="1"/>
      <sheetData sheetId="3" refreshError="1"/>
      <sheetData sheetId="4" refreshError="1"/>
      <sheetData sheetId="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Feeds"/>
      <sheetName val="Swap Portfolio"/>
      <sheetName val="Treasury Portfolio"/>
      <sheetName val="Zero Curve"/>
      <sheetName val="Zero Curve KRD"/>
      <sheetName val="VAR Input"/>
      <sheetName val="Holidays"/>
      <sheetName val="VB Code"/>
      <sheetName val="FC switches"/>
      <sheetName val="Settings"/>
    </sheetNames>
    <sheetDataSet>
      <sheetData sheetId="0" refreshError="1"/>
      <sheetData sheetId="1" refreshError="1">
        <row r="7">
          <cell r="A7" t="str">
            <v>SWAP 3YR</v>
          </cell>
        </row>
        <row r="8">
          <cell r="A8" t="str">
            <v>SWAP 5YR</v>
          </cell>
        </row>
        <row r="9">
          <cell r="A9" t="str">
            <v>SWAP 7YR</v>
          </cell>
        </row>
        <row r="10">
          <cell r="A10" t="str">
            <v>SWAP 10YR</v>
          </cell>
        </row>
      </sheetData>
      <sheetData sheetId="2" refreshError="1"/>
      <sheetData sheetId="3" refreshError="1">
        <row r="113">
          <cell r="A113">
            <v>39087</v>
          </cell>
        </row>
        <row r="114">
          <cell r="A114">
            <v>39091</v>
          </cell>
        </row>
        <row r="115">
          <cell r="A115">
            <v>39098</v>
          </cell>
        </row>
        <row r="116">
          <cell r="A116">
            <v>39122</v>
          </cell>
        </row>
        <row r="117">
          <cell r="A117">
            <v>39150</v>
          </cell>
        </row>
        <row r="118">
          <cell r="A118">
            <v>39211</v>
          </cell>
        </row>
        <row r="119">
          <cell r="A119">
            <v>39244</v>
          </cell>
        </row>
        <row r="120">
          <cell r="A120">
            <v>39272</v>
          </cell>
        </row>
        <row r="121">
          <cell r="A121">
            <v>39364</v>
          </cell>
        </row>
        <row r="122">
          <cell r="A122">
            <v>39456</v>
          </cell>
        </row>
        <row r="123">
          <cell r="A123">
            <v>39638</v>
          </cell>
        </row>
        <row r="124">
          <cell r="A124">
            <v>39822</v>
          </cell>
        </row>
        <row r="125">
          <cell r="A125">
            <v>40003</v>
          </cell>
        </row>
        <row r="126">
          <cell r="A126">
            <v>40189</v>
          </cell>
        </row>
        <row r="127">
          <cell r="A127">
            <v>40368</v>
          </cell>
        </row>
        <row r="128">
          <cell r="A128">
            <v>40553</v>
          </cell>
        </row>
        <row r="129">
          <cell r="A129">
            <v>40735</v>
          </cell>
        </row>
        <row r="130">
          <cell r="A130">
            <v>40917</v>
          </cell>
        </row>
        <row r="131">
          <cell r="A131">
            <v>41099</v>
          </cell>
        </row>
        <row r="132">
          <cell r="A132">
            <v>41283</v>
          </cell>
        </row>
        <row r="133">
          <cell r="A133">
            <v>41464</v>
          </cell>
        </row>
        <row r="134">
          <cell r="A134">
            <v>41648</v>
          </cell>
        </row>
        <row r="135">
          <cell r="A135">
            <v>41829</v>
          </cell>
        </row>
        <row r="136">
          <cell r="A136">
            <v>42013</v>
          </cell>
        </row>
        <row r="137">
          <cell r="A137">
            <v>42194</v>
          </cell>
        </row>
        <row r="138">
          <cell r="A138">
            <v>42380</v>
          </cell>
        </row>
        <row r="139">
          <cell r="A139">
            <v>42562</v>
          </cell>
        </row>
        <row r="140">
          <cell r="A140">
            <v>42744</v>
          </cell>
        </row>
        <row r="141">
          <cell r="A141">
            <v>42926</v>
          </cell>
        </row>
        <row r="142">
          <cell r="A142">
            <v>43109</v>
          </cell>
        </row>
        <row r="143">
          <cell r="A143">
            <v>43290</v>
          </cell>
        </row>
        <row r="144">
          <cell r="A144">
            <v>43474</v>
          </cell>
        </row>
        <row r="145">
          <cell r="A145">
            <v>43655</v>
          </cell>
        </row>
        <row r="146">
          <cell r="A146">
            <v>43839</v>
          </cell>
        </row>
        <row r="147">
          <cell r="A147">
            <v>44021</v>
          </cell>
        </row>
        <row r="148">
          <cell r="A148">
            <v>44207</v>
          </cell>
        </row>
        <row r="149">
          <cell r="A149">
            <v>44386</v>
          </cell>
        </row>
        <row r="150">
          <cell r="A150">
            <v>44571</v>
          </cell>
        </row>
        <row r="151">
          <cell r="A151">
            <v>44753</v>
          </cell>
        </row>
        <row r="152">
          <cell r="A152">
            <v>44935</v>
          </cell>
        </row>
        <row r="153">
          <cell r="A153">
            <v>45117</v>
          </cell>
        </row>
        <row r="154">
          <cell r="A154">
            <v>45300</v>
          </cell>
        </row>
        <row r="155">
          <cell r="A155">
            <v>45482</v>
          </cell>
        </row>
        <row r="156">
          <cell r="A156">
            <v>45666</v>
          </cell>
        </row>
        <row r="157">
          <cell r="A157">
            <v>45847</v>
          </cell>
        </row>
        <row r="158">
          <cell r="A158">
            <v>46031</v>
          </cell>
        </row>
        <row r="159">
          <cell r="A159">
            <v>46212</v>
          </cell>
        </row>
        <row r="160">
          <cell r="A160">
            <v>46398</v>
          </cell>
        </row>
        <row r="161">
          <cell r="A161">
            <v>46577</v>
          </cell>
        </row>
        <row r="162">
          <cell r="A162">
            <v>46762</v>
          </cell>
        </row>
        <row r="163">
          <cell r="A163">
            <v>46944</v>
          </cell>
        </row>
        <row r="164">
          <cell r="A164">
            <v>47127</v>
          </cell>
        </row>
        <row r="165">
          <cell r="A165">
            <v>47308</v>
          </cell>
        </row>
        <row r="166">
          <cell r="A166">
            <v>47492</v>
          </cell>
        </row>
        <row r="167">
          <cell r="A167">
            <v>47673</v>
          </cell>
        </row>
        <row r="168">
          <cell r="A168">
            <v>47857</v>
          </cell>
        </row>
        <row r="169">
          <cell r="A169">
            <v>48038</v>
          </cell>
        </row>
        <row r="170">
          <cell r="A170">
            <v>48222</v>
          </cell>
        </row>
        <row r="171">
          <cell r="A171">
            <v>48404</v>
          </cell>
        </row>
        <row r="172">
          <cell r="A172">
            <v>48589</v>
          </cell>
        </row>
        <row r="173">
          <cell r="A173">
            <v>48771</v>
          </cell>
        </row>
        <row r="174">
          <cell r="A174">
            <v>48953</v>
          </cell>
        </row>
        <row r="175">
          <cell r="A175">
            <v>49135</v>
          </cell>
        </row>
        <row r="176">
          <cell r="A176">
            <v>49318</v>
          </cell>
        </row>
        <row r="177">
          <cell r="A177">
            <v>49499</v>
          </cell>
        </row>
        <row r="178">
          <cell r="A178">
            <v>49683</v>
          </cell>
        </row>
        <row r="179">
          <cell r="A179">
            <v>49865</v>
          </cell>
        </row>
        <row r="180">
          <cell r="A180">
            <v>50049</v>
          </cell>
        </row>
        <row r="181">
          <cell r="A181" t="e">
            <v>#N/A</v>
          </cell>
        </row>
        <row r="182">
          <cell r="A182" t="e">
            <v>#N/A</v>
          </cell>
        </row>
        <row r="183">
          <cell r="A183" t="e">
            <v>#N/A</v>
          </cell>
        </row>
        <row r="184">
          <cell r="A184" t="e">
            <v>#N/A</v>
          </cell>
        </row>
        <row r="185">
          <cell r="A185" t="e">
            <v>#N/A</v>
          </cell>
        </row>
        <row r="186">
          <cell r="A186" t="e">
            <v>#N/A</v>
          </cell>
        </row>
        <row r="187">
          <cell r="A187" t="e">
            <v>#N/A</v>
          </cell>
        </row>
        <row r="188">
          <cell r="A188" t="e">
            <v>#N/A</v>
          </cell>
        </row>
        <row r="189">
          <cell r="A189" t="e">
            <v>#N/A</v>
          </cell>
        </row>
        <row r="190">
          <cell r="A190" t="e">
            <v>#N/A</v>
          </cell>
        </row>
        <row r="191">
          <cell r="A191" t="e">
            <v>#N/A</v>
          </cell>
        </row>
        <row r="192">
          <cell r="A192" t="e">
            <v>#N/A</v>
          </cell>
        </row>
        <row r="193">
          <cell r="A193" t="e">
            <v>#N/A</v>
          </cell>
        </row>
        <row r="194">
          <cell r="A194" t="e">
            <v>#N/A</v>
          </cell>
        </row>
        <row r="195">
          <cell r="A195" t="e">
            <v>#N/A</v>
          </cell>
        </row>
        <row r="196">
          <cell r="A196" t="e">
            <v>#N/A</v>
          </cell>
        </row>
        <row r="197">
          <cell r="A197" t="e">
            <v>#N/A</v>
          </cell>
        </row>
        <row r="198">
          <cell r="A198" t="e">
            <v>#N/A</v>
          </cell>
        </row>
        <row r="199">
          <cell r="A199" t="e">
            <v>#N/A</v>
          </cell>
        </row>
        <row r="200">
          <cell r="A200" t="e">
            <v>#N/A</v>
          </cell>
        </row>
      </sheetData>
      <sheetData sheetId="4" refreshError="1"/>
      <sheetData sheetId="5" refreshError="1"/>
      <sheetData sheetId="6" refreshError="1">
        <row r="6">
          <cell r="A6">
            <v>37257</v>
          </cell>
        </row>
        <row r="7">
          <cell r="A7">
            <v>37277</v>
          </cell>
        </row>
        <row r="8">
          <cell r="A8">
            <v>37305</v>
          </cell>
        </row>
        <row r="9">
          <cell r="A9">
            <v>37344</v>
          </cell>
        </row>
        <row r="10">
          <cell r="A10">
            <v>37347</v>
          </cell>
        </row>
        <row r="11">
          <cell r="A11">
            <v>37382</v>
          </cell>
        </row>
        <row r="12">
          <cell r="A12">
            <v>37403</v>
          </cell>
        </row>
        <row r="13">
          <cell r="A13">
            <v>37410</v>
          </cell>
        </row>
        <row r="14">
          <cell r="A14">
            <v>37411</v>
          </cell>
        </row>
        <row r="15">
          <cell r="A15">
            <v>37441</v>
          </cell>
        </row>
        <row r="16">
          <cell r="A16">
            <v>37494</v>
          </cell>
        </row>
        <row r="17">
          <cell r="A17">
            <v>37501</v>
          </cell>
        </row>
        <row r="18">
          <cell r="A18">
            <v>37543</v>
          </cell>
        </row>
        <row r="19">
          <cell r="A19">
            <v>37571</v>
          </cell>
        </row>
        <row r="20">
          <cell r="A20">
            <v>37588</v>
          </cell>
        </row>
        <row r="21">
          <cell r="A21">
            <v>37615</v>
          </cell>
        </row>
        <row r="22">
          <cell r="A22">
            <v>37616</v>
          </cell>
        </row>
        <row r="23">
          <cell r="A23">
            <v>37622</v>
          </cell>
        </row>
        <row r="24">
          <cell r="A24">
            <v>37641</v>
          </cell>
        </row>
        <row r="25">
          <cell r="A25">
            <v>37669</v>
          </cell>
        </row>
        <row r="26">
          <cell r="A26">
            <v>37729</v>
          </cell>
        </row>
        <row r="27">
          <cell r="A27">
            <v>37732</v>
          </cell>
        </row>
        <row r="28">
          <cell r="A28">
            <v>37746</v>
          </cell>
        </row>
        <row r="29">
          <cell r="A29">
            <v>37767</v>
          </cell>
        </row>
        <row r="30">
          <cell r="A30">
            <v>37806</v>
          </cell>
        </row>
        <row r="31">
          <cell r="A31">
            <v>37858</v>
          </cell>
        </row>
        <row r="32">
          <cell r="A32">
            <v>37865</v>
          </cell>
        </row>
        <row r="33">
          <cell r="A33">
            <v>37907</v>
          </cell>
        </row>
        <row r="34">
          <cell r="A34">
            <v>37936</v>
          </cell>
        </row>
        <row r="35">
          <cell r="A35">
            <v>37952</v>
          </cell>
        </row>
        <row r="36">
          <cell r="A36">
            <v>37980</v>
          </cell>
        </row>
        <row r="37">
          <cell r="A37">
            <v>37981</v>
          </cell>
        </row>
        <row r="38">
          <cell r="A38">
            <v>37987</v>
          </cell>
        </row>
        <row r="39">
          <cell r="A39">
            <v>38005</v>
          </cell>
        </row>
        <row r="40">
          <cell r="A40">
            <v>38033</v>
          </cell>
        </row>
        <row r="41">
          <cell r="A41">
            <v>38086</v>
          </cell>
        </row>
        <row r="42">
          <cell r="A42">
            <v>38089</v>
          </cell>
        </row>
        <row r="43">
          <cell r="A43">
            <v>38110</v>
          </cell>
        </row>
        <row r="44">
          <cell r="A44">
            <v>38138</v>
          </cell>
        </row>
        <row r="45">
          <cell r="A45">
            <v>38173</v>
          </cell>
        </row>
        <row r="46">
          <cell r="A46">
            <v>38229</v>
          </cell>
        </row>
        <row r="47">
          <cell r="A47">
            <v>38236</v>
          </cell>
        </row>
        <row r="48">
          <cell r="A48">
            <v>38271</v>
          </cell>
        </row>
        <row r="49">
          <cell r="A49">
            <v>38302</v>
          </cell>
        </row>
        <row r="50">
          <cell r="A50">
            <v>38316</v>
          </cell>
        </row>
        <row r="51">
          <cell r="A51">
            <v>38348</v>
          </cell>
        </row>
        <row r="52">
          <cell r="A52">
            <v>38349</v>
          </cell>
        </row>
        <row r="53">
          <cell r="A53">
            <v>38355</v>
          </cell>
        </row>
        <row r="54">
          <cell r="A54">
            <v>38369</v>
          </cell>
        </row>
        <row r="55">
          <cell r="A55">
            <v>38404</v>
          </cell>
        </row>
        <row r="56">
          <cell r="A56">
            <v>38436</v>
          </cell>
        </row>
        <row r="57">
          <cell r="A57">
            <v>38439</v>
          </cell>
        </row>
        <row r="58">
          <cell r="A58">
            <v>38474</v>
          </cell>
        </row>
        <row r="59">
          <cell r="A59">
            <v>38502</v>
          </cell>
        </row>
        <row r="60">
          <cell r="A60">
            <v>38537</v>
          </cell>
        </row>
        <row r="61">
          <cell r="A61">
            <v>38593</v>
          </cell>
        </row>
        <row r="62">
          <cell r="A62">
            <v>38600</v>
          </cell>
        </row>
        <row r="63">
          <cell r="A63">
            <v>38635</v>
          </cell>
        </row>
        <row r="64">
          <cell r="A64">
            <v>38667</v>
          </cell>
        </row>
        <row r="65">
          <cell r="A65">
            <v>38680</v>
          </cell>
        </row>
        <row r="66">
          <cell r="A66">
            <v>38712</v>
          </cell>
        </row>
        <row r="67">
          <cell r="A67">
            <v>38713</v>
          </cell>
        </row>
        <row r="68">
          <cell r="A68">
            <v>38719</v>
          </cell>
        </row>
        <row r="69">
          <cell r="A69">
            <v>38733</v>
          </cell>
        </row>
        <row r="70">
          <cell r="A70">
            <v>38768</v>
          </cell>
        </row>
        <row r="71">
          <cell r="A71">
            <v>38821</v>
          </cell>
        </row>
        <row r="72">
          <cell r="A72">
            <v>38824</v>
          </cell>
        </row>
        <row r="73">
          <cell r="A73">
            <v>38838</v>
          </cell>
        </row>
        <row r="74">
          <cell r="A74">
            <v>38866</v>
          </cell>
        </row>
        <row r="75">
          <cell r="A75">
            <v>38902</v>
          </cell>
        </row>
        <row r="76">
          <cell r="A76">
            <v>38957</v>
          </cell>
        </row>
        <row r="77">
          <cell r="A77">
            <v>38964</v>
          </cell>
        </row>
        <row r="78">
          <cell r="A78">
            <v>38999</v>
          </cell>
        </row>
        <row r="79">
          <cell r="A79">
            <v>39044</v>
          </cell>
        </row>
        <row r="80">
          <cell r="A80">
            <v>39076</v>
          </cell>
        </row>
        <row r="81">
          <cell r="A81">
            <v>39077</v>
          </cell>
        </row>
        <row r="82">
          <cell r="A82">
            <v>39083</v>
          </cell>
        </row>
        <row r="83">
          <cell r="A83">
            <v>39097</v>
          </cell>
        </row>
        <row r="84">
          <cell r="A84">
            <v>39132</v>
          </cell>
        </row>
        <row r="85">
          <cell r="A85">
            <v>39178</v>
          </cell>
        </row>
        <row r="86">
          <cell r="A86">
            <v>39181</v>
          </cell>
        </row>
        <row r="87">
          <cell r="A87">
            <v>39209</v>
          </cell>
        </row>
        <row r="88">
          <cell r="A88">
            <v>39230</v>
          </cell>
        </row>
        <row r="89">
          <cell r="A89">
            <v>39267</v>
          </cell>
        </row>
        <row r="90">
          <cell r="A90">
            <v>39321</v>
          </cell>
        </row>
        <row r="91">
          <cell r="A91">
            <v>39328</v>
          </cell>
        </row>
        <row r="92">
          <cell r="A92">
            <v>39363</v>
          </cell>
        </row>
        <row r="93">
          <cell r="A93">
            <v>39398</v>
          </cell>
        </row>
        <row r="94">
          <cell r="A94">
            <v>39408</v>
          </cell>
        </row>
        <row r="95">
          <cell r="A95">
            <v>39441</v>
          </cell>
        </row>
        <row r="96">
          <cell r="A96">
            <v>39442</v>
          </cell>
        </row>
        <row r="97">
          <cell r="A97">
            <v>39448</v>
          </cell>
        </row>
        <row r="98">
          <cell r="A98">
            <v>39468</v>
          </cell>
        </row>
        <row r="99">
          <cell r="A99">
            <v>39496</v>
          </cell>
        </row>
        <row r="100">
          <cell r="A100">
            <v>39528</v>
          </cell>
        </row>
        <row r="101">
          <cell r="A101">
            <v>39531</v>
          </cell>
        </row>
        <row r="102">
          <cell r="A102">
            <v>39573</v>
          </cell>
        </row>
        <row r="103">
          <cell r="A103">
            <v>39594</v>
          </cell>
        </row>
        <row r="104">
          <cell r="A104">
            <v>39633</v>
          </cell>
        </row>
        <row r="105">
          <cell r="A105">
            <v>39685</v>
          </cell>
        </row>
        <row r="106">
          <cell r="A106">
            <v>39692</v>
          </cell>
        </row>
        <row r="107">
          <cell r="A107">
            <v>39734</v>
          </cell>
        </row>
        <row r="108">
          <cell r="A108">
            <v>39763</v>
          </cell>
        </row>
        <row r="109">
          <cell r="A109">
            <v>39779</v>
          </cell>
        </row>
        <row r="110">
          <cell r="A110">
            <v>39807</v>
          </cell>
        </row>
        <row r="111">
          <cell r="A111">
            <v>39808</v>
          </cell>
        </row>
        <row r="112">
          <cell r="A112">
            <v>39814</v>
          </cell>
        </row>
        <row r="113">
          <cell r="A113">
            <v>39832</v>
          </cell>
        </row>
        <row r="114">
          <cell r="A114">
            <v>39860</v>
          </cell>
        </row>
        <row r="115">
          <cell r="A115">
            <v>39913</v>
          </cell>
        </row>
        <row r="116">
          <cell r="A116">
            <v>39916</v>
          </cell>
        </row>
        <row r="117">
          <cell r="A117">
            <v>39937</v>
          </cell>
        </row>
        <row r="118">
          <cell r="A118">
            <v>39958</v>
          </cell>
        </row>
        <row r="119">
          <cell r="A119">
            <v>40056</v>
          </cell>
        </row>
        <row r="120">
          <cell r="A120">
            <v>40063</v>
          </cell>
        </row>
        <row r="121">
          <cell r="A121">
            <v>40098</v>
          </cell>
        </row>
        <row r="122">
          <cell r="A122">
            <v>40128</v>
          </cell>
        </row>
        <row r="123">
          <cell r="A123">
            <v>40143</v>
          </cell>
        </row>
        <row r="124">
          <cell r="A124">
            <v>40172</v>
          </cell>
        </row>
        <row r="125">
          <cell r="A125">
            <v>40175</v>
          </cell>
        </row>
        <row r="126">
          <cell r="A126">
            <v>40179</v>
          </cell>
        </row>
        <row r="127">
          <cell r="A127">
            <v>40196</v>
          </cell>
        </row>
        <row r="128">
          <cell r="A128">
            <v>40224</v>
          </cell>
        </row>
        <row r="129">
          <cell r="A129">
            <v>40270</v>
          </cell>
        </row>
        <row r="130">
          <cell r="A130">
            <v>40273</v>
          </cell>
        </row>
        <row r="131">
          <cell r="A131">
            <v>40301</v>
          </cell>
        </row>
        <row r="132">
          <cell r="A132">
            <v>40329</v>
          </cell>
        </row>
        <row r="133">
          <cell r="A133">
            <v>40364</v>
          </cell>
        </row>
        <row r="134">
          <cell r="A134">
            <v>40420</v>
          </cell>
        </row>
        <row r="135">
          <cell r="A135">
            <v>40427</v>
          </cell>
        </row>
        <row r="136">
          <cell r="A136">
            <v>40462</v>
          </cell>
        </row>
        <row r="137">
          <cell r="A137">
            <v>40493</v>
          </cell>
        </row>
        <row r="138">
          <cell r="A138">
            <v>40507</v>
          </cell>
        </row>
        <row r="139">
          <cell r="A139">
            <v>40539</v>
          </cell>
        </row>
        <row r="140">
          <cell r="A140">
            <v>40540</v>
          </cell>
        </row>
        <row r="141">
          <cell r="A141">
            <v>40546</v>
          </cell>
        </row>
        <row r="142">
          <cell r="A142">
            <v>40560</v>
          </cell>
        </row>
        <row r="143">
          <cell r="A143">
            <v>40595</v>
          </cell>
        </row>
        <row r="144">
          <cell r="A144">
            <v>40655</v>
          </cell>
        </row>
        <row r="145">
          <cell r="A145">
            <v>40658</v>
          </cell>
        </row>
        <row r="146">
          <cell r="A146">
            <v>40665</v>
          </cell>
        </row>
        <row r="147">
          <cell r="A147">
            <v>40693</v>
          </cell>
        </row>
        <row r="148">
          <cell r="A148">
            <v>40728</v>
          </cell>
        </row>
        <row r="149">
          <cell r="A149">
            <v>40784</v>
          </cell>
        </row>
        <row r="150">
          <cell r="A150">
            <v>40791</v>
          </cell>
        </row>
        <row r="151">
          <cell r="A151">
            <v>40826</v>
          </cell>
        </row>
        <row r="152">
          <cell r="A152">
            <v>40858</v>
          </cell>
        </row>
        <row r="153">
          <cell r="A153">
            <v>40871</v>
          </cell>
        </row>
        <row r="154">
          <cell r="A154">
            <v>40903</v>
          </cell>
        </row>
        <row r="155">
          <cell r="A155">
            <v>40904</v>
          </cell>
        </row>
        <row r="156">
          <cell r="A156">
            <v>40910</v>
          </cell>
        </row>
        <row r="157">
          <cell r="A157">
            <v>40924</v>
          </cell>
        </row>
        <row r="158">
          <cell r="A158">
            <v>40959</v>
          </cell>
        </row>
        <row r="159">
          <cell r="A159">
            <v>41005</v>
          </cell>
        </row>
        <row r="160">
          <cell r="A160">
            <v>41008</v>
          </cell>
        </row>
        <row r="161">
          <cell r="A161">
            <v>41036</v>
          </cell>
        </row>
        <row r="162">
          <cell r="A162">
            <v>41057</v>
          </cell>
        </row>
        <row r="163">
          <cell r="A163">
            <v>41094</v>
          </cell>
        </row>
        <row r="164">
          <cell r="A164">
            <v>41148</v>
          </cell>
        </row>
        <row r="165">
          <cell r="A165">
            <v>41155</v>
          </cell>
        </row>
        <row r="166">
          <cell r="A166">
            <v>41190</v>
          </cell>
        </row>
        <row r="167">
          <cell r="A167">
            <v>41225</v>
          </cell>
        </row>
        <row r="168">
          <cell r="A168">
            <v>41235</v>
          </cell>
        </row>
        <row r="169">
          <cell r="A169">
            <v>41268</v>
          </cell>
        </row>
        <row r="170">
          <cell r="A170">
            <v>41269</v>
          </cell>
        </row>
        <row r="171">
          <cell r="A171">
            <v>41275</v>
          </cell>
        </row>
        <row r="172">
          <cell r="A172">
            <v>41295</v>
          </cell>
        </row>
        <row r="173">
          <cell r="A173">
            <v>41323</v>
          </cell>
        </row>
        <row r="174">
          <cell r="A174">
            <v>41362</v>
          </cell>
        </row>
        <row r="175">
          <cell r="A175">
            <v>41365</v>
          </cell>
        </row>
        <row r="176">
          <cell r="A176">
            <v>41400</v>
          </cell>
        </row>
        <row r="177">
          <cell r="A177">
            <v>41421</v>
          </cell>
        </row>
        <row r="178">
          <cell r="A178">
            <v>41459</v>
          </cell>
        </row>
        <row r="179">
          <cell r="A179">
            <v>41512</v>
          </cell>
        </row>
        <row r="180">
          <cell r="A180">
            <v>41519</v>
          </cell>
        </row>
        <row r="181">
          <cell r="A181">
            <v>41561</v>
          </cell>
        </row>
        <row r="182">
          <cell r="A182">
            <v>41589</v>
          </cell>
        </row>
        <row r="183">
          <cell r="A183">
            <v>41606</v>
          </cell>
        </row>
        <row r="184">
          <cell r="A184">
            <v>41633</v>
          </cell>
        </row>
        <row r="185">
          <cell r="A185">
            <v>41634</v>
          </cell>
        </row>
        <row r="186">
          <cell r="A186">
            <v>41640</v>
          </cell>
        </row>
        <row r="187">
          <cell r="A187">
            <v>41659</v>
          </cell>
        </row>
        <row r="188">
          <cell r="A188">
            <v>41687</v>
          </cell>
        </row>
        <row r="189">
          <cell r="A189">
            <v>41747</v>
          </cell>
        </row>
        <row r="190">
          <cell r="A190">
            <v>41750</v>
          </cell>
        </row>
        <row r="191">
          <cell r="A191">
            <v>41764</v>
          </cell>
        </row>
        <row r="192">
          <cell r="A192">
            <v>41785</v>
          </cell>
        </row>
        <row r="193">
          <cell r="A193">
            <v>41824</v>
          </cell>
        </row>
        <row r="194">
          <cell r="A194">
            <v>41876</v>
          </cell>
        </row>
        <row r="195">
          <cell r="A195">
            <v>41883</v>
          </cell>
        </row>
        <row r="196">
          <cell r="A196">
            <v>41925</v>
          </cell>
        </row>
        <row r="197">
          <cell r="A197">
            <v>41954</v>
          </cell>
        </row>
        <row r="198">
          <cell r="A198">
            <v>41970</v>
          </cell>
        </row>
        <row r="199">
          <cell r="A199">
            <v>41998</v>
          </cell>
        </row>
        <row r="200">
          <cell r="A200">
            <v>41999</v>
          </cell>
        </row>
        <row r="201">
          <cell r="A201">
            <v>42005</v>
          </cell>
        </row>
        <row r="202">
          <cell r="A202">
            <v>42023</v>
          </cell>
        </row>
        <row r="203">
          <cell r="A203">
            <v>42051</v>
          </cell>
        </row>
        <row r="204">
          <cell r="A204">
            <v>42097</v>
          </cell>
        </row>
        <row r="205">
          <cell r="A205">
            <v>42100</v>
          </cell>
        </row>
        <row r="206">
          <cell r="A206">
            <v>42128</v>
          </cell>
        </row>
        <row r="207">
          <cell r="A207">
            <v>42149</v>
          </cell>
        </row>
        <row r="208">
          <cell r="A208">
            <v>42247</v>
          </cell>
        </row>
        <row r="209">
          <cell r="A209">
            <v>42254</v>
          </cell>
        </row>
        <row r="210">
          <cell r="A210">
            <v>42289</v>
          </cell>
        </row>
        <row r="211">
          <cell r="A211">
            <v>42319</v>
          </cell>
        </row>
        <row r="212">
          <cell r="A212">
            <v>42334</v>
          </cell>
        </row>
        <row r="213">
          <cell r="A213">
            <v>42363</v>
          </cell>
        </row>
        <row r="214">
          <cell r="A214">
            <v>42366</v>
          </cell>
        </row>
        <row r="215">
          <cell r="A215">
            <v>42370</v>
          </cell>
        </row>
        <row r="216">
          <cell r="A216">
            <v>42387</v>
          </cell>
        </row>
        <row r="217">
          <cell r="A217">
            <v>42415</v>
          </cell>
        </row>
        <row r="218">
          <cell r="A218">
            <v>42454</v>
          </cell>
        </row>
        <row r="219">
          <cell r="A219">
            <v>42457</v>
          </cell>
        </row>
        <row r="220">
          <cell r="A220">
            <v>42492</v>
          </cell>
        </row>
        <row r="221">
          <cell r="A221">
            <v>42520</v>
          </cell>
        </row>
        <row r="222">
          <cell r="A222">
            <v>42555</v>
          </cell>
        </row>
        <row r="223">
          <cell r="A223">
            <v>42611</v>
          </cell>
        </row>
        <row r="224">
          <cell r="A224">
            <v>42618</v>
          </cell>
        </row>
        <row r="225">
          <cell r="A225">
            <v>42653</v>
          </cell>
        </row>
        <row r="226">
          <cell r="A226">
            <v>42685</v>
          </cell>
        </row>
        <row r="227">
          <cell r="A227">
            <v>42698</v>
          </cell>
        </row>
        <row r="228">
          <cell r="A228">
            <v>42730</v>
          </cell>
        </row>
        <row r="229">
          <cell r="A229">
            <v>42731</v>
          </cell>
        </row>
        <row r="230">
          <cell r="A230">
            <v>42737</v>
          </cell>
        </row>
        <row r="231">
          <cell r="A231">
            <v>42751</v>
          </cell>
        </row>
        <row r="232">
          <cell r="A232">
            <v>42786</v>
          </cell>
        </row>
        <row r="233">
          <cell r="A233">
            <v>42839</v>
          </cell>
        </row>
        <row r="234">
          <cell r="A234">
            <v>42842</v>
          </cell>
        </row>
        <row r="235">
          <cell r="A235">
            <v>42856</v>
          </cell>
        </row>
        <row r="236">
          <cell r="A236">
            <v>42884</v>
          </cell>
        </row>
        <row r="237">
          <cell r="A237">
            <v>42920</v>
          </cell>
        </row>
        <row r="238">
          <cell r="A238">
            <v>42975</v>
          </cell>
        </row>
        <row r="239">
          <cell r="A239">
            <v>42982</v>
          </cell>
        </row>
        <row r="240">
          <cell r="A240">
            <v>43017</v>
          </cell>
        </row>
        <row r="241">
          <cell r="A241">
            <v>43062</v>
          </cell>
        </row>
        <row r="242">
          <cell r="A242">
            <v>43094</v>
          </cell>
        </row>
        <row r="243">
          <cell r="A243">
            <v>43095</v>
          </cell>
        </row>
        <row r="244">
          <cell r="A244">
            <v>43101</v>
          </cell>
        </row>
        <row r="245">
          <cell r="A245">
            <v>43115</v>
          </cell>
        </row>
        <row r="246">
          <cell r="A246">
            <v>43150</v>
          </cell>
        </row>
        <row r="247">
          <cell r="A247">
            <v>43189</v>
          </cell>
        </row>
        <row r="248">
          <cell r="A248">
            <v>43192</v>
          </cell>
        </row>
        <row r="249">
          <cell r="A249">
            <v>43227</v>
          </cell>
        </row>
        <row r="250">
          <cell r="A250">
            <v>43248</v>
          </cell>
        </row>
        <row r="251">
          <cell r="A251">
            <v>43285</v>
          </cell>
        </row>
        <row r="252">
          <cell r="A252">
            <v>43339</v>
          </cell>
        </row>
        <row r="253">
          <cell r="A253">
            <v>43346</v>
          </cell>
        </row>
        <row r="254">
          <cell r="A254">
            <v>43381</v>
          </cell>
        </row>
        <row r="255">
          <cell r="A255">
            <v>43416</v>
          </cell>
        </row>
        <row r="256">
          <cell r="A256">
            <v>43426</v>
          </cell>
        </row>
        <row r="257">
          <cell r="A257">
            <v>43459</v>
          </cell>
        </row>
        <row r="258">
          <cell r="A258">
            <v>43460</v>
          </cell>
        </row>
        <row r="259">
          <cell r="A259">
            <v>43466</v>
          </cell>
        </row>
        <row r="260">
          <cell r="A260">
            <v>43486</v>
          </cell>
        </row>
        <row r="261">
          <cell r="A261">
            <v>43514</v>
          </cell>
        </row>
        <row r="262">
          <cell r="A262">
            <v>43574</v>
          </cell>
        </row>
        <row r="263">
          <cell r="A263">
            <v>43577</v>
          </cell>
        </row>
        <row r="264">
          <cell r="A264">
            <v>43591</v>
          </cell>
        </row>
        <row r="265">
          <cell r="A265">
            <v>43612</v>
          </cell>
        </row>
        <row r="266">
          <cell r="A266">
            <v>43650</v>
          </cell>
        </row>
        <row r="267">
          <cell r="A267">
            <v>43703</v>
          </cell>
        </row>
        <row r="268">
          <cell r="A268">
            <v>43710</v>
          </cell>
        </row>
        <row r="269">
          <cell r="A269">
            <v>43752</v>
          </cell>
        </row>
        <row r="270">
          <cell r="A270">
            <v>43780</v>
          </cell>
        </row>
        <row r="271">
          <cell r="A271">
            <v>43797</v>
          </cell>
        </row>
        <row r="272">
          <cell r="A272">
            <v>43824</v>
          </cell>
        </row>
        <row r="273">
          <cell r="A273">
            <v>43825</v>
          </cell>
        </row>
        <row r="274">
          <cell r="A274">
            <v>43831</v>
          </cell>
        </row>
        <row r="275">
          <cell r="A275">
            <v>43850</v>
          </cell>
        </row>
        <row r="276">
          <cell r="A276">
            <v>43878</v>
          </cell>
        </row>
        <row r="277">
          <cell r="A277">
            <v>43931</v>
          </cell>
        </row>
        <row r="278">
          <cell r="A278">
            <v>43934</v>
          </cell>
        </row>
        <row r="279">
          <cell r="A279">
            <v>43955</v>
          </cell>
        </row>
        <row r="280">
          <cell r="A280">
            <v>43976</v>
          </cell>
        </row>
        <row r="281">
          <cell r="A281">
            <v>44074</v>
          </cell>
        </row>
        <row r="282">
          <cell r="A282">
            <v>44081</v>
          </cell>
        </row>
        <row r="283">
          <cell r="A283">
            <v>44116</v>
          </cell>
        </row>
        <row r="284">
          <cell r="A284">
            <v>44146</v>
          </cell>
        </row>
        <row r="285">
          <cell r="A285">
            <v>44161</v>
          </cell>
        </row>
        <row r="286">
          <cell r="A286">
            <v>44190</v>
          </cell>
        </row>
        <row r="287">
          <cell r="A287">
            <v>44193</v>
          </cell>
        </row>
        <row r="288">
          <cell r="A288">
            <v>44197</v>
          </cell>
        </row>
        <row r="289">
          <cell r="A289">
            <v>44214</v>
          </cell>
        </row>
        <row r="290">
          <cell r="A290">
            <v>44242</v>
          </cell>
        </row>
        <row r="291">
          <cell r="A291">
            <v>44288</v>
          </cell>
        </row>
        <row r="292">
          <cell r="A292">
            <v>44291</v>
          </cell>
        </row>
        <row r="293">
          <cell r="A293">
            <v>44319</v>
          </cell>
        </row>
        <row r="294">
          <cell r="A294">
            <v>44347</v>
          </cell>
        </row>
        <row r="295">
          <cell r="A295">
            <v>44382</v>
          </cell>
        </row>
        <row r="296">
          <cell r="A296">
            <v>44438</v>
          </cell>
        </row>
        <row r="297">
          <cell r="A297">
            <v>44445</v>
          </cell>
        </row>
        <row r="298">
          <cell r="A298">
            <v>44480</v>
          </cell>
        </row>
        <row r="299">
          <cell r="A299">
            <v>44511</v>
          </cell>
        </row>
        <row r="300">
          <cell r="A300">
            <v>44525</v>
          </cell>
        </row>
        <row r="301">
          <cell r="A301">
            <v>44557</v>
          </cell>
        </row>
        <row r="302">
          <cell r="A302">
            <v>44558</v>
          </cell>
        </row>
        <row r="303">
          <cell r="A303">
            <v>44564</v>
          </cell>
        </row>
        <row r="304">
          <cell r="A304">
            <v>44578</v>
          </cell>
        </row>
        <row r="305">
          <cell r="A305">
            <v>44613</v>
          </cell>
        </row>
        <row r="306">
          <cell r="A306">
            <v>44666</v>
          </cell>
        </row>
        <row r="307">
          <cell r="A307">
            <v>44669</v>
          </cell>
        </row>
        <row r="308">
          <cell r="A308">
            <v>44683</v>
          </cell>
        </row>
        <row r="309">
          <cell r="A309">
            <v>44711</v>
          </cell>
        </row>
        <row r="310">
          <cell r="A310">
            <v>44746</v>
          </cell>
        </row>
        <row r="311">
          <cell r="A311">
            <v>44802</v>
          </cell>
        </row>
        <row r="312">
          <cell r="A312">
            <v>44809</v>
          </cell>
        </row>
        <row r="313">
          <cell r="A313">
            <v>44844</v>
          </cell>
        </row>
        <row r="314">
          <cell r="A314">
            <v>44876</v>
          </cell>
        </row>
        <row r="315">
          <cell r="A315">
            <v>44889</v>
          </cell>
        </row>
        <row r="316">
          <cell r="A316">
            <v>44921</v>
          </cell>
        </row>
        <row r="317">
          <cell r="A317">
            <v>44922</v>
          </cell>
        </row>
        <row r="318">
          <cell r="A318">
            <v>44928</v>
          </cell>
        </row>
        <row r="319">
          <cell r="A319">
            <v>44942</v>
          </cell>
        </row>
        <row r="320">
          <cell r="A320">
            <v>44977</v>
          </cell>
        </row>
        <row r="321">
          <cell r="A321">
            <v>45023</v>
          </cell>
        </row>
        <row r="322">
          <cell r="A322">
            <v>45026</v>
          </cell>
        </row>
        <row r="323">
          <cell r="A323">
            <v>45047</v>
          </cell>
        </row>
        <row r="324">
          <cell r="A324">
            <v>45075</v>
          </cell>
        </row>
        <row r="325">
          <cell r="A325">
            <v>45111</v>
          </cell>
        </row>
        <row r="326">
          <cell r="A326">
            <v>45166</v>
          </cell>
        </row>
        <row r="327">
          <cell r="A327">
            <v>45173</v>
          </cell>
        </row>
        <row r="328">
          <cell r="A328">
            <v>45208</v>
          </cell>
        </row>
        <row r="329">
          <cell r="A329">
            <v>45253</v>
          </cell>
        </row>
        <row r="330">
          <cell r="A330">
            <v>45285</v>
          </cell>
        </row>
        <row r="331">
          <cell r="A331">
            <v>45286</v>
          </cell>
        </row>
        <row r="332">
          <cell r="A332">
            <v>45292</v>
          </cell>
        </row>
        <row r="333">
          <cell r="A333">
            <v>45306</v>
          </cell>
        </row>
        <row r="334">
          <cell r="A334">
            <v>45341</v>
          </cell>
        </row>
        <row r="335">
          <cell r="A335">
            <v>45380</v>
          </cell>
        </row>
        <row r="336">
          <cell r="A336">
            <v>45383</v>
          </cell>
        </row>
        <row r="337">
          <cell r="A337">
            <v>45418</v>
          </cell>
        </row>
        <row r="338">
          <cell r="A338">
            <v>45439</v>
          </cell>
        </row>
        <row r="339">
          <cell r="A339">
            <v>45477</v>
          </cell>
        </row>
        <row r="340">
          <cell r="A340">
            <v>45530</v>
          </cell>
        </row>
        <row r="341">
          <cell r="A341">
            <v>45537</v>
          </cell>
        </row>
        <row r="342">
          <cell r="A342">
            <v>45579</v>
          </cell>
        </row>
        <row r="343">
          <cell r="A343">
            <v>45607</v>
          </cell>
        </row>
        <row r="344">
          <cell r="A344">
            <v>45624</v>
          </cell>
        </row>
        <row r="345">
          <cell r="A345">
            <v>45651</v>
          </cell>
        </row>
        <row r="346">
          <cell r="A346">
            <v>45652</v>
          </cell>
        </row>
        <row r="347">
          <cell r="A347">
            <v>45658</v>
          </cell>
        </row>
        <row r="348">
          <cell r="A348">
            <v>45677</v>
          </cell>
        </row>
        <row r="349">
          <cell r="A349">
            <v>45705</v>
          </cell>
        </row>
        <row r="350">
          <cell r="A350">
            <v>45765</v>
          </cell>
        </row>
        <row r="351">
          <cell r="A351">
            <v>45768</v>
          </cell>
        </row>
        <row r="352">
          <cell r="A352">
            <v>45782</v>
          </cell>
        </row>
        <row r="353">
          <cell r="A353">
            <v>45803</v>
          </cell>
        </row>
        <row r="354">
          <cell r="A354">
            <v>45842</v>
          </cell>
        </row>
        <row r="355">
          <cell r="A355">
            <v>45894</v>
          </cell>
        </row>
        <row r="356">
          <cell r="A356">
            <v>45901</v>
          </cell>
        </row>
        <row r="357">
          <cell r="A357">
            <v>45943</v>
          </cell>
        </row>
        <row r="358">
          <cell r="A358">
            <v>45972</v>
          </cell>
        </row>
        <row r="359">
          <cell r="A359">
            <v>45988</v>
          </cell>
        </row>
        <row r="360">
          <cell r="A360">
            <v>46016</v>
          </cell>
        </row>
        <row r="361">
          <cell r="A361">
            <v>46017</v>
          </cell>
        </row>
        <row r="362">
          <cell r="A362">
            <v>46023</v>
          </cell>
        </row>
        <row r="363">
          <cell r="A363">
            <v>46041</v>
          </cell>
        </row>
        <row r="364">
          <cell r="A364">
            <v>46069</v>
          </cell>
        </row>
        <row r="365">
          <cell r="A365">
            <v>46115</v>
          </cell>
        </row>
        <row r="366">
          <cell r="A366">
            <v>46118</v>
          </cell>
        </row>
        <row r="367">
          <cell r="A367">
            <v>46146</v>
          </cell>
        </row>
        <row r="368">
          <cell r="A368">
            <v>46167</v>
          </cell>
        </row>
        <row r="369">
          <cell r="A369">
            <v>46265</v>
          </cell>
        </row>
        <row r="370">
          <cell r="A370">
            <v>46272</v>
          </cell>
        </row>
        <row r="371">
          <cell r="A371">
            <v>46307</v>
          </cell>
        </row>
        <row r="372">
          <cell r="A372">
            <v>46337</v>
          </cell>
        </row>
        <row r="373">
          <cell r="A373">
            <v>46352</v>
          </cell>
        </row>
        <row r="374">
          <cell r="A374">
            <v>46381</v>
          </cell>
        </row>
        <row r="375">
          <cell r="A375">
            <v>46384</v>
          </cell>
        </row>
        <row r="376">
          <cell r="A376">
            <v>46388</v>
          </cell>
        </row>
        <row r="377">
          <cell r="A377">
            <v>46405</v>
          </cell>
        </row>
        <row r="378">
          <cell r="A378">
            <v>46433</v>
          </cell>
        </row>
        <row r="379">
          <cell r="A379">
            <v>46472</v>
          </cell>
        </row>
        <row r="380">
          <cell r="A380">
            <v>46475</v>
          </cell>
        </row>
        <row r="381">
          <cell r="A381">
            <v>46510</v>
          </cell>
        </row>
        <row r="382">
          <cell r="A382">
            <v>46538</v>
          </cell>
        </row>
        <row r="383">
          <cell r="A383">
            <v>46573</v>
          </cell>
        </row>
        <row r="384">
          <cell r="A384">
            <v>46629</v>
          </cell>
        </row>
        <row r="385">
          <cell r="A385">
            <v>46636</v>
          </cell>
        </row>
        <row r="386">
          <cell r="A386">
            <v>46671</v>
          </cell>
        </row>
        <row r="387">
          <cell r="A387">
            <v>46702</v>
          </cell>
        </row>
        <row r="388">
          <cell r="A388">
            <v>46716</v>
          </cell>
        </row>
        <row r="389">
          <cell r="A389">
            <v>46748</v>
          </cell>
        </row>
        <row r="390">
          <cell r="A390">
            <v>46749</v>
          </cell>
        </row>
        <row r="391">
          <cell r="A391">
            <v>46755</v>
          </cell>
        </row>
        <row r="392">
          <cell r="A392">
            <v>46769</v>
          </cell>
        </row>
        <row r="393">
          <cell r="A393">
            <v>46804</v>
          </cell>
        </row>
        <row r="394">
          <cell r="A394">
            <v>46857</v>
          </cell>
        </row>
        <row r="395">
          <cell r="A395">
            <v>46860</v>
          </cell>
        </row>
        <row r="396">
          <cell r="A396">
            <v>46874</v>
          </cell>
        </row>
        <row r="397">
          <cell r="A397">
            <v>46902</v>
          </cell>
        </row>
        <row r="398">
          <cell r="A398">
            <v>46938</v>
          </cell>
        </row>
        <row r="399">
          <cell r="A399">
            <v>46993</v>
          </cell>
        </row>
        <row r="400">
          <cell r="A400">
            <v>47000</v>
          </cell>
        </row>
        <row r="401">
          <cell r="A401">
            <v>47035</v>
          </cell>
        </row>
        <row r="402">
          <cell r="A402">
            <v>47080</v>
          </cell>
        </row>
        <row r="403">
          <cell r="A403">
            <v>47112</v>
          </cell>
        </row>
        <row r="404">
          <cell r="A404">
            <v>47113</v>
          </cell>
        </row>
        <row r="405">
          <cell r="A405">
            <v>47119</v>
          </cell>
        </row>
        <row r="406">
          <cell r="A406">
            <v>47133</v>
          </cell>
        </row>
        <row r="407">
          <cell r="A407">
            <v>47168</v>
          </cell>
        </row>
        <row r="408">
          <cell r="A408">
            <v>47207</v>
          </cell>
        </row>
        <row r="409">
          <cell r="A409">
            <v>47210</v>
          </cell>
        </row>
        <row r="410">
          <cell r="A410">
            <v>47245</v>
          </cell>
        </row>
        <row r="411">
          <cell r="A411">
            <v>47266</v>
          </cell>
        </row>
        <row r="412">
          <cell r="A412">
            <v>47303</v>
          </cell>
        </row>
        <row r="413">
          <cell r="A413">
            <v>47357</v>
          </cell>
        </row>
        <row r="414">
          <cell r="A414">
            <v>47364</v>
          </cell>
        </row>
        <row r="415">
          <cell r="A415">
            <v>47399</v>
          </cell>
        </row>
        <row r="416">
          <cell r="A416">
            <v>47434</v>
          </cell>
        </row>
        <row r="417">
          <cell r="A417">
            <v>47444</v>
          </cell>
        </row>
        <row r="418">
          <cell r="A418">
            <v>47477</v>
          </cell>
        </row>
        <row r="419">
          <cell r="A419">
            <v>47478</v>
          </cell>
        </row>
        <row r="420">
          <cell r="A420">
            <v>47484</v>
          </cell>
        </row>
        <row r="421">
          <cell r="A421">
            <v>47504</v>
          </cell>
        </row>
        <row r="422">
          <cell r="A422">
            <v>47532</v>
          </cell>
        </row>
        <row r="423">
          <cell r="A423">
            <v>47592</v>
          </cell>
        </row>
        <row r="424">
          <cell r="A424">
            <v>47595</v>
          </cell>
        </row>
        <row r="425">
          <cell r="A425">
            <v>47609</v>
          </cell>
        </row>
        <row r="426">
          <cell r="A426">
            <v>47630</v>
          </cell>
        </row>
        <row r="427">
          <cell r="A427">
            <v>47668</v>
          </cell>
        </row>
        <row r="428">
          <cell r="A428">
            <v>47721</v>
          </cell>
        </row>
        <row r="429">
          <cell r="A429">
            <v>47728</v>
          </cell>
        </row>
        <row r="430">
          <cell r="A430">
            <v>47770</v>
          </cell>
        </row>
        <row r="431">
          <cell r="A431">
            <v>47798</v>
          </cell>
        </row>
        <row r="432">
          <cell r="A432">
            <v>47815</v>
          </cell>
        </row>
        <row r="433">
          <cell r="A433">
            <v>47842</v>
          </cell>
        </row>
        <row r="434">
          <cell r="A434">
            <v>47843</v>
          </cell>
        </row>
        <row r="435">
          <cell r="A435">
            <v>47849</v>
          </cell>
        </row>
        <row r="436">
          <cell r="A436">
            <v>47868</v>
          </cell>
        </row>
        <row r="437">
          <cell r="A437">
            <v>47896</v>
          </cell>
        </row>
        <row r="438">
          <cell r="A438">
            <v>47949</v>
          </cell>
        </row>
        <row r="439">
          <cell r="A439">
            <v>47952</v>
          </cell>
        </row>
        <row r="440">
          <cell r="A440">
            <v>47973</v>
          </cell>
        </row>
        <row r="441">
          <cell r="A441">
            <v>47994</v>
          </cell>
        </row>
        <row r="442">
          <cell r="A442">
            <v>48033</v>
          </cell>
        </row>
        <row r="443">
          <cell r="A443">
            <v>48085</v>
          </cell>
        </row>
        <row r="444">
          <cell r="A444">
            <v>48092</v>
          </cell>
        </row>
        <row r="445">
          <cell r="A445">
            <v>48134</v>
          </cell>
        </row>
        <row r="446">
          <cell r="A446">
            <v>48163</v>
          </cell>
        </row>
        <row r="447">
          <cell r="A447">
            <v>48179</v>
          </cell>
        </row>
        <row r="448">
          <cell r="A448">
            <v>48207</v>
          </cell>
        </row>
        <row r="449">
          <cell r="A449">
            <v>48208</v>
          </cell>
        </row>
        <row r="450">
          <cell r="A450">
            <v>48214</v>
          </cell>
        </row>
        <row r="451">
          <cell r="A451">
            <v>48232</v>
          </cell>
        </row>
        <row r="452">
          <cell r="A452">
            <v>48260</v>
          </cell>
        </row>
        <row r="453">
          <cell r="A453">
            <v>48299</v>
          </cell>
        </row>
        <row r="454">
          <cell r="A454">
            <v>48302</v>
          </cell>
        </row>
        <row r="455">
          <cell r="A455">
            <v>48337</v>
          </cell>
        </row>
        <row r="456">
          <cell r="A456">
            <v>48365</v>
          </cell>
        </row>
        <row r="457">
          <cell r="A457">
            <v>48400</v>
          </cell>
        </row>
        <row r="458">
          <cell r="A458">
            <v>48456</v>
          </cell>
        </row>
        <row r="459">
          <cell r="A459">
            <v>48463</v>
          </cell>
        </row>
        <row r="460">
          <cell r="A460">
            <v>48498</v>
          </cell>
        </row>
        <row r="461">
          <cell r="A461">
            <v>48529</v>
          </cell>
        </row>
        <row r="462">
          <cell r="A462">
            <v>48543</v>
          </cell>
        </row>
        <row r="463">
          <cell r="A463">
            <v>48575</v>
          </cell>
        </row>
        <row r="464">
          <cell r="A464">
            <v>48576</v>
          </cell>
        </row>
        <row r="465">
          <cell r="A465">
            <v>48582</v>
          </cell>
        </row>
        <row r="466">
          <cell r="A466">
            <v>48596</v>
          </cell>
        </row>
        <row r="467">
          <cell r="A467">
            <v>48631</v>
          </cell>
        </row>
        <row r="468">
          <cell r="A468">
            <v>48684</v>
          </cell>
        </row>
        <row r="469">
          <cell r="A469">
            <v>48687</v>
          </cell>
        </row>
        <row r="470">
          <cell r="A470">
            <v>48701</v>
          </cell>
        </row>
        <row r="471">
          <cell r="A471">
            <v>48729</v>
          </cell>
        </row>
        <row r="472">
          <cell r="A472">
            <v>48764</v>
          </cell>
        </row>
        <row r="473">
          <cell r="A473">
            <v>48820</v>
          </cell>
        </row>
        <row r="474">
          <cell r="A474">
            <v>48827</v>
          </cell>
        </row>
        <row r="475">
          <cell r="A475">
            <v>48862</v>
          </cell>
        </row>
        <row r="476">
          <cell r="A476">
            <v>48894</v>
          </cell>
        </row>
        <row r="477">
          <cell r="A477">
            <v>48907</v>
          </cell>
        </row>
        <row r="478">
          <cell r="A478">
            <v>48939</v>
          </cell>
        </row>
        <row r="479">
          <cell r="A479">
            <v>48940</v>
          </cell>
        </row>
        <row r="480">
          <cell r="A480">
            <v>48946</v>
          </cell>
        </row>
        <row r="481">
          <cell r="A481">
            <v>48960</v>
          </cell>
        </row>
        <row r="482">
          <cell r="A482">
            <v>48995</v>
          </cell>
        </row>
        <row r="483">
          <cell r="A483">
            <v>49041</v>
          </cell>
        </row>
        <row r="484">
          <cell r="A484">
            <v>49044</v>
          </cell>
        </row>
        <row r="485">
          <cell r="A485">
            <v>49065</v>
          </cell>
        </row>
        <row r="486">
          <cell r="A486">
            <v>49093</v>
          </cell>
        </row>
        <row r="487">
          <cell r="A487">
            <v>49129</v>
          </cell>
        </row>
        <row r="488">
          <cell r="A488">
            <v>49184</v>
          </cell>
        </row>
        <row r="489">
          <cell r="A489">
            <v>49191</v>
          </cell>
        </row>
        <row r="490">
          <cell r="A490">
            <v>49226</v>
          </cell>
        </row>
        <row r="491">
          <cell r="A491">
            <v>49271</v>
          </cell>
        </row>
        <row r="492">
          <cell r="A492">
            <v>49303</v>
          </cell>
        </row>
        <row r="493">
          <cell r="A493">
            <v>49304</v>
          </cell>
        </row>
        <row r="494">
          <cell r="A494">
            <v>49310</v>
          </cell>
        </row>
        <row r="495">
          <cell r="A495">
            <v>49324</v>
          </cell>
        </row>
        <row r="496">
          <cell r="A496">
            <v>49359</v>
          </cell>
        </row>
        <row r="497">
          <cell r="A497">
            <v>49391</v>
          </cell>
        </row>
        <row r="498">
          <cell r="A498">
            <v>49394</v>
          </cell>
        </row>
        <row r="499">
          <cell r="A499">
            <v>49436</v>
          </cell>
        </row>
        <row r="500">
          <cell r="A500">
            <v>49457</v>
          </cell>
        </row>
        <row r="501">
          <cell r="A501">
            <v>49494</v>
          </cell>
        </row>
        <row r="502">
          <cell r="A502">
            <v>49548</v>
          </cell>
        </row>
        <row r="503">
          <cell r="A503">
            <v>49555</v>
          </cell>
        </row>
        <row r="504">
          <cell r="A504">
            <v>49590</v>
          </cell>
        </row>
        <row r="505">
          <cell r="A505">
            <v>49625</v>
          </cell>
        </row>
        <row r="506">
          <cell r="A506">
            <v>49635</v>
          </cell>
        </row>
        <row r="507">
          <cell r="A507">
            <v>49668</v>
          </cell>
        </row>
        <row r="508">
          <cell r="A508">
            <v>49669</v>
          </cell>
        </row>
        <row r="509">
          <cell r="A509">
            <v>49675</v>
          </cell>
        </row>
        <row r="510">
          <cell r="A510">
            <v>49695</v>
          </cell>
        </row>
        <row r="511">
          <cell r="A511">
            <v>49723</v>
          </cell>
        </row>
        <row r="512">
          <cell r="A512">
            <v>49776</v>
          </cell>
        </row>
        <row r="513">
          <cell r="A513">
            <v>49779</v>
          </cell>
        </row>
        <row r="514">
          <cell r="A514">
            <v>49800</v>
          </cell>
        </row>
        <row r="515">
          <cell r="A515">
            <v>49821</v>
          </cell>
        </row>
        <row r="516">
          <cell r="A516">
            <v>49860</v>
          </cell>
        </row>
        <row r="517">
          <cell r="A517">
            <v>49912</v>
          </cell>
        </row>
        <row r="518">
          <cell r="A518">
            <v>49919</v>
          </cell>
        </row>
        <row r="519">
          <cell r="A519">
            <v>49961</v>
          </cell>
        </row>
        <row r="520">
          <cell r="A520">
            <v>49990</v>
          </cell>
        </row>
        <row r="521">
          <cell r="A521">
            <v>50006</v>
          </cell>
        </row>
        <row r="522">
          <cell r="A522">
            <v>50034</v>
          </cell>
        </row>
        <row r="523">
          <cell r="A523">
            <v>50035</v>
          </cell>
        </row>
        <row r="524">
          <cell r="A524">
            <v>50041</v>
          </cell>
        </row>
        <row r="525">
          <cell r="A525">
            <v>50059</v>
          </cell>
        </row>
        <row r="526">
          <cell r="A526">
            <v>50087</v>
          </cell>
        </row>
        <row r="527">
          <cell r="A527">
            <v>50133</v>
          </cell>
        </row>
        <row r="528">
          <cell r="A528">
            <v>50136</v>
          </cell>
        </row>
        <row r="529">
          <cell r="A529">
            <v>50164</v>
          </cell>
        </row>
        <row r="530">
          <cell r="A530">
            <v>50185</v>
          </cell>
        </row>
        <row r="531">
          <cell r="A531">
            <v>50283</v>
          </cell>
        </row>
        <row r="532">
          <cell r="A532">
            <v>50290</v>
          </cell>
        </row>
        <row r="533">
          <cell r="A533">
            <v>50325</v>
          </cell>
        </row>
        <row r="534">
          <cell r="A534">
            <v>50355</v>
          </cell>
        </row>
        <row r="535">
          <cell r="A535">
            <v>50370</v>
          </cell>
        </row>
        <row r="536">
          <cell r="A536">
            <v>50399</v>
          </cell>
        </row>
        <row r="537">
          <cell r="A537">
            <v>50402</v>
          </cell>
        </row>
        <row r="538">
          <cell r="A538">
            <v>50406</v>
          </cell>
        </row>
        <row r="539">
          <cell r="A539">
            <v>50423</v>
          </cell>
        </row>
        <row r="540">
          <cell r="A540">
            <v>50451</v>
          </cell>
        </row>
        <row r="541">
          <cell r="A541">
            <v>50518</v>
          </cell>
        </row>
        <row r="542">
          <cell r="A542">
            <v>50521</v>
          </cell>
        </row>
        <row r="543">
          <cell r="A543">
            <v>50528</v>
          </cell>
        </row>
        <row r="544">
          <cell r="A544">
            <v>50556</v>
          </cell>
        </row>
        <row r="545">
          <cell r="A545">
            <v>50591</v>
          </cell>
        </row>
        <row r="546">
          <cell r="A546">
            <v>50647</v>
          </cell>
        </row>
        <row r="547">
          <cell r="A547">
            <v>50654</v>
          </cell>
        </row>
        <row r="548">
          <cell r="A548">
            <v>50689</v>
          </cell>
        </row>
        <row r="549">
          <cell r="A549">
            <v>50720</v>
          </cell>
        </row>
        <row r="550">
          <cell r="A550">
            <v>50734</v>
          </cell>
        </row>
        <row r="551">
          <cell r="A551">
            <v>50766</v>
          </cell>
        </row>
        <row r="552">
          <cell r="A552">
            <v>50767</v>
          </cell>
        </row>
        <row r="553">
          <cell r="A553">
            <v>50773</v>
          </cell>
        </row>
        <row r="554">
          <cell r="A554">
            <v>50787</v>
          </cell>
        </row>
        <row r="555">
          <cell r="A555">
            <v>50822</v>
          </cell>
        </row>
        <row r="556">
          <cell r="A556">
            <v>50868</v>
          </cell>
        </row>
        <row r="557">
          <cell r="A557">
            <v>50871</v>
          </cell>
        </row>
        <row r="558">
          <cell r="A558">
            <v>50892</v>
          </cell>
        </row>
        <row r="559">
          <cell r="A559">
            <v>50920</v>
          </cell>
        </row>
        <row r="560">
          <cell r="A560">
            <v>50955</v>
          </cell>
        </row>
        <row r="561">
          <cell r="A561">
            <v>51011</v>
          </cell>
        </row>
        <row r="562">
          <cell r="A562">
            <v>51018</v>
          </cell>
        </row>
        <row r="563">
          <cell r="A563">
            <v>51053</v>
          </cell>
        </row>
        <row r="564">
          <cell r="A564">
            <v>51085</v>
          </cell>
        </row>
        <row r="565">
          <cell r="A565">
            <v>51098</v>
          </cell>
        </row>
        <row r="566">
          <cell r="A566">
            <v>51130</v>
          </cell>
        </row>
        <row r="567">
          <cell r="A567">
            <v>51131</v>
          </cell>
        </row>
        <row r="568">
          <cell r="A568">
            <v>51137</v>
          </cell>
        </row>
        <row r="569">
          <cell r="A569">
            <v>51151</v>
          </cell>
        </row>
        <row r="570">
          <cell r="A570">
            <v>51186</v>
          </cell>
        </row>
        <row r="571">
          <cell r="A571">
            <v>51225</v>
          </cell>
        </row>
        <row r="572">
          <cell r="A572">
            <v>51228</v>
          </cell>
        </row>
        <row r="573">
          <cell r="A573">
            <v>51263</v>
          </cell>
        </row>
        <row r="574">
          <cell r="A574">
            <v>51284</v>
          </cell>
        </row>
        <row r="575">
          <cell r="A575">
            <v>51321</v>
          </cell>
        </row>
      </sheetData>
      <sheetData sheetId="7" refreshError="1"/>
      <sheetData sheetId="8" refreshError="1"/>
      <sheetData sheetId="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rink"/>
      <sheetName val="Checklist"/>
      <sheetName val="Ctrl"/>
      <sheetName val="I_Inc_Exp"/>
      <sheetName val="I_Manual"/>
      <sheetName val="I_QRM_IncStmt"/>
      <sheetName val="I_NV"/>
      <sheetName val="CDI05"/>
      <sheetName val="I_YldCurve"/>
      <sheetName val="Cvr"/>
      <sheetName val="1"/>
      <sheetName val="ExecSum"/>
      <sheetName val="IncStmt"/>
      <sheetName val="OthInc_Exp"/>
      <sheetName val="BalYldIncSumm"/>
      <sheetName val="Cap1"/>
      <sheetName val="Cap2"/>
      <sheetName val="NewVol"/>
      <sheetName val="Credit"/>
      <sheetName val="Ratios"/>
      <sheetName val="YldCurve"/>
      <sheetName val="CvrDetail"/>
      <sheetName val="SprdCat"/>
      <sheetName val="NewVolDetail"/>
      <sheetName val="CreditDetail"/>
      <sheetName val="Tax"/>
      <sheetName val="Monthly Changes"/>
      <sheetName val="Trade Summary"/>
    </sheetNames>
    <sheetDataSet>
      <sheetData sheetId="0" refreshError="1"/>
      <sheetData sheetId="1" refreshError="1"/>
      <sheetData sheetId="2" refreshError="1"/>
      <sheetData sheetId="3" refreshError="1"/>
      <sheetData sheetId="4" refreshError="1"/>
      <sheetData sheetId="5" refreshError="1"/>
      <sheetData sheetId="6" refreshError="1">
        <row r="1">
          <cell r="E1">
            <v>39478</v>
          </cell>
          <cell r="F1">
            <v>39507</v>
          </cell>
          <cell r="G1">
            <v>39538</v>
          </cell>
          <cell r="H1">
            <v>39568</v>
          </cell>
          <cell r="I1">
            <v>39599</v>
          </cell>
          <cell r="J1">
            <v>39629</v>
          </cell>
          <cell r="K1">
            <v>39660</v>
          </cell>
          <cell r="L1">
            <v>39691</v>
          </cell>
          <cell r="M1">
            <v>39721</v>
          </cell>
          <cell r="N1">
            <v>39752</v>
          </cell>
          <cell r="O1">
            <v>39782</v>
          </cell>
          <cell r="P1">
            <v>39813</v>
          </cell>
          <cell r="R1" t="str">
            <v>Item</v>
          </cell>
        </row>
        <row r="2">
          <cell r="B2" t="str">
            <v>Account</v>
          </cell>
          <cell r="C2" t="str">
            <v>Subaccount</v>
          </cell>
          <cell r="D2" t="str">
            <v>Data</v>
          </cell>
          <cell r="E2" t="str">
            <v>January</v>
          </cell>
          <cell r="F2" t="str">
            <v>February</v>
          </cell>
          <cell r="G2" t="str">
            <v>March</v>
          </cell>
          <cell r="H2" t="str">
            <v>April</v>
          </cell>
          <cell r="I2" t="str">
            <v>May</v>
          </cell>
          <cell r="J2" t="str">
            <v>June</v>
          </cell>
          <cell r="K2" t="str">
            <v>July</v>
          </cell>
          <cell r="L2" t="str">
            <v>August</v>
          </cell>
          <cell r="M2" t="str">
            <v>September</v>
          </cell>
          <cell r="N2" t="str">
            <v>October</v>
          </cell>
          <cell r="O2" t="str">
            <v>November</v>
          </cell>
          <cell r="P2" t="str">
            <v>December</v>
          </cell>
        </row>
        <row r="3">
          <cell r="A3" t="str">
            <v>2G</v>
          </cell>
          <cell r="B3" t="str">
            <v>CMO - AFS</v>
          </cell>
          <cell r="C3" t="str">
            <v/>
          </cell>
          <cell r="D3" t="str">
            <v>Volume</v>
          </cell>
          <cell r="E3">
            <v>0</v>
          </cell>
          <cell r="F3">
            <v>0</v>
          </cell>
          <cell r="G3">
            <v>0</v>
          </cell>
          <cell r="H3">
            <v>0</v>
          </cell>
          <cell r="I3">
            <v>0</v>
          </cell>
          <cell r="J3">
            <v>0</v>
          </cell>
          <cell r="K3">
            <v>0</v>
          </cell>
          <cell r="L3">
            <v>0</v>
          </cell>
          <cell r="M3">
            <v>-350527000</v>
          </cell>
          <cell r="N3">
            <v>0</v>
          </cell>
          <cell r="O3">
            <v>0</v>
          </cell>
          <cell r="P3">
            <v>0</v>
          </cell>
          <cell r="R3" t="str">
            <v>CMO - AFS</v>
          </cell>
        </row>
        <row r="4">
          <cell r="A4" t="str">
            <v>2r</v>
          </cell>
          <cell r="B4" t="str">
            <v/>
          </cell>
          <cell r="C4" t="str">
            <v/>
          </cell>
          <cell r="D4" t="str">
            <v>Rate</v>
          </cell>
          <cell r="E4">
            <v>0</v>
          </cell>
          <cell r="F4">
            <v>0</v>
          </cell>
          <cell r="G4">
            <v>0</v>
          </cell>
          <cell r="H4">
            <v>0</v>
          </cell>
          <cell r="I4">
            <v>0</v>
          </cell>
          <cell r="J4">
            <v>0</v>
          </cell>
          <cell r="K4">
            <v>0</v>
          </cell>
          <cell r="L4">
            <v>0</v>
          </cell>
          <cell r="M4">
            <v>5.9175276756286621</v>
          </cell>
          <cell r="N4">
            <v>0</v>
          </cell>
          <cell r="O4">
            <v>0</v>
          </cell>
          <cell r="P4">
            <v>0</v>
          </cell>
          <cell r="R4" t="str">
            <v/>
          </cell>
        </row>
        <row r="5">
          <cell r="A5" t="str">
            <v>3G</v>
          </cell>
          <cell r="B5" t="str">
            <v>Pass Through - AFS</v>
          </cell>
          <cell r="C5" t="str">
            <v/>
          </cell>
          <cell r="D5" t="str">
            <v>Volume</v>
          </cell>
          <cell r="E5">
            <v>0</v>
          </cell>
          <cell r="F5">
            <v>0</v>
          </cell>
          <cell r="G5">
            <v>0</v>
          </cell>
          <cell r="H5">
            <v>0</v>
          </cell>
          <cell r="I5">
            <v>0</v>
          </cell>
          <cell r="J5">
            <v>0</v>
          </cell>
          <cell r="K5">
            <v>0</v>
          </cell>
          <cell r="L5">
            <v>0</v>
          </cell>
          <cell r="M5">
            <v>-1088253000</v>
          </cell>
          <cell r="N5">
            <v>0</v>
          </cell>
          <cell r="O5">
            <v>0</v>
          </cell>
          <cell r="P5">
            <v>0</v>
          </cell>
          <cell r="R5" t="str">
            <v>Pass Through - AFS</v>
          </cell>
        </row>
        <row r="6">
          <cell r="A6" t="str">
            <v>3r</v>
          </cell>
          <cell r="B6" t="str">
            <v/>
          </cell>
          <cell r="C6" t="str">
            <v/>
          </cell>
          <cell r="D6" t="str">
            <v>Rate</v>
          </cell>
          <cell r="E6">
            <v>0</v>
          </cell>
          <cell r="F6">
            <v>0</v>
          </cell>
          <cell r="G6">
            <v>0</v>
          </cell>
          <cell r="H6">
            <v>0</v>
          </cell>
          <cell r="I6">
            <v>0</v>
          </cell>
          <cell r="J6">
            <v>0</v>
          </cell>
          <cell r="K6">
            <v>0</v>
          </cell>
          <cell r="L6">
            <v>0</v>
          </cell>
          <cell r="M6">
            <v>6.2068667080207751</v>
          </cell>
          <cell r="N6">
            <v>0</v>
          </cell>
          <cell r="O6">
            <v>0</v>
          </cell>
          <cell r="P6">
            <v>0</v>
          </cell>
          <cell r="R6" t="str">
            <v/>
          </cell>
        </row>
        <row r="7">
          <cell r="A7" t="str">
            <v>6G</v>
          </cell>
          <cell r="B7" t="str">
            <v/>
          </cell>
          <cell r="C7" t="str">
            <v/>
          </cell>
          <cell r="D7" t="str">
            <v>Volume</v>
          </cell>
          <cell r="E7">
            <v>0</v>
          </cell>
          <cell r="F7">
            <v>0</v>
          </cell>
          <cell r="G7">
            <v>0</v>
          </cell>
          <cell r="H7">
            <v>0</v>
          </cell>
          <cell r="I7">
            <v>0</v>
          </cell>
          <cell r="J7">
            <v>0</v>
          </cell>
          <cell r="K7">
            <v>0</v>
          </cell>
          <cell r="L7">
            <v>0</v>
          </cell>
          <cell r="M7">
            <v>0</v>
          </cell>
          <cell r="N7">
            <v>0</v>
          </cell>
          <cell r="O7">
            <v>0</v>
          </cell>
          <cell r="P7">
            <v>0</v>
          </cell>
          <cell r="R7" t="str">
            <v/>
          </cell>
        </row>
        <row r="8">
          <cell r="A8" t="str">
            <v>6r</v>
          </cell>
          <cell r="B8" t="str">
            <v/>
          </cell>
          <cell r="C8" t="str">
            <v/>
          </cell>
          <cell r="D8" t="str">
            <v>Rate</v>
          </cell>
          <cell r="E8">
            <v>0</v>
          </cell>
          <cell r="F8">
            <v>0</v>
          </cell>
          <cell r="G8">
            <v>0</v>
          </cell>
          <cell r="H8">
            <v>0</v>
          </cell>
          <cell r="I8">
            <v>0</v>
          </cell>
          <cell r="J8">
            <v>0</v>
          </cell>
          <cell r="K8">
            <v>0</v>
          </cell>
          <cell r="L8">
            <v>0</v>
          </cell>
          <cell r="M8">
            <v>0</v>
          </cell>
          <cell r="N8">
            <v>0</v>
          </cell>
          <cell r="O8">
            <v>0</v>
          </cell>
          <cell r="P8">
            <v>0</v>
          </cell>
          <cell r="R8" t="str">
            <v/>
          </cell>
        </row>
        <row r="9">
          <cell r="A9" t="str">
            <v>7G</v>
          </cell>
          <cell r="B9" t="str">
            <v/>
          </cell>
          <cell r="C9" t="str">
            <v/>
          </cell>
          <cell r="D9" t="str">
            <v>Volume</v>
          </cell>
          <cell r="E9">
            <v>0</v>
          </cell>
          <cell r="F9">
            <v>0</v>
          </cell>
          <cell r="G9">
            <v>0</v>
          </cell>
          <cell r="H9">
            <v>0</v>
          </cell>
          <cell r="I9">
            <v>0</v>
          </cell>
          <cell r="J9">
            <v>0</v>
          </cell>
          <cell r="K9">
            <v>0</v>
          </cell>
          <cell r="L9">
            <v>0</v>
          </cell>
          <cell r="M9">
            <v>0</v>
          </cell>
          <cell r="N9">
            <v>0</v>
          </cell>
          <cell r="O9">
            <v>0</v>
          </cell>
          <cell r="P9">
            <v>0</v>
          </cell>
          <cell r="R9" t="str">
            <v/>
          </cell>
        </row>
        <row r="10">
          <cell r="A10" t="str">
            <v>7r</v>
          </cell>
          <cell r="B10" t="str">
            <v/>
          </cell>
          <cell r="C10" t="str">
            <v/>
          </cell>
          <cell r="D10" t="str">
            <v>Rate</v>
          </cell>
          <cell r="E10">
            <v>0</v>
          </cell>
          <cell r="F10">
            <v>0</v>
          </cell>
          <cell r="G10">
            <v>0</v>
          </cell>
          <cell r="H10">
            <v>0</v>
          </cell>
          <cell r="I10">
            <v>0</v>
          </cell>
          <cell r="J10">
            <v>0</v>
          </cell>
          <cell r="K10">
            <v>0</v>
          </cell>
          <cell r="L10">
            <v>0</v>
          </cell>
          <cell r="M10">
            <v>0</v>
          </cell>
          <cell r="N10">
            <v>0</v>
          </cell>
          <cell r="O10">
            <v>0</v>
          </cell>
          <cell r="P10">
            <v>0</v>
          </cell>
          <cell r="R10" t="str">
            <v/>
          </cell>
        </row>
        <row r="11">
          <cell r="A11" t="str">
            <v>8G</v>
          </cell>
          <cell r="B11" t="str">
            <v>Investments AFS - Other</v>
          </cell>
          <cell r="C11" t="str">
            <v/>
          </cell>
          <cell r="D11" t="str">
            <v>Volume</v>
          </cell>
          <cell r="E11">
            <v>0</v>
          </cell>
          <cell r="F11">
            <v>0</v>
          </cell>
          <cell r="G11">
            <v>0</v>
          </cell>
          <cell r="H11">
            <v>0</v>
          </cell>
          <cell r="I11">
            <v>0</v>
          </cell>
          <cell r="J11">
            <v>0</v>
          </cell>
          <cell r="K11">
            <v>0</v>
          </cell>
          <cell r="L11">
            <v>0</v>
          </cell>
          <cell r="M11">
            <v>4394089900</v>
          </cell>
          <cell r="N11">
            <v>4203526025</v>
          </cell>
          <cell r="O11">
            <v>4231141775</v>
          </cell>
          <cell r="P11">
            <v>4350021892.1875</v>
          </cell>
          <cell r="R11" t="str">
            <v>Investments AFS - Other</v>
          </cell>
        </row>
        <row r="12">
          <cell r="A12" t="str">
            <v>8r</v>
          </cell>
          <cell r="B12" t="str">
            <v/>
          </cell>
          <cell r="C12" t="str">
            <v/>
          </cell>
          <cell r="D12" t="str">
            <v>Rate</v>
          </cell>
          <cell r="E12">
            <v>0</v>
          </cell>
          <cell r="F12">
            <v>0</v>
          </cell>
          <cell r="G12">
            <v>0</v>
          </cell>
          <cell r="H12">
            <v>0</v>
          </cell>
          <cell r="I12">
            <v>0</v>
          </cell>
          <cell r="J12">
            <v>0</v>
          </cell>
          <cell r="K12">
            <v>0</v>
          </cell>
          <cell r="L12">
            <v>0</v>
          </cell>
          <cell r="M12">
            <v>2.0918833064988984</v>
          </cell>
          <cell r="N12">
            <v>2.6828409439351626</v>
          </cell>
          <cell r="O12">
            <v>2.8050378966572</v>
          </cell>
          <cell r="P12">
            <v>2.8981080273902364</v>
          </cell>
          <cell r="R12" t="str">
            <v/>
          </cell>
        </row>
        <row r="13">
          <cell r="A13" t="str">
            <v>9G</v>
          </cell>
          <cell r="B13" t="str">
            <v>Multi Family Term Loans</v>
          </cell>
          <cell r="C13" t="str">
            <v/>
          </cell>
          <cell r="D13" t="str">
            <v>Volume</v>
          </cell>
          <cell r="E13">
            <v>844504.05</v>
          </cell>
          <cell r="F13">
            <v>1449824.94</v>
          </cell>
          <cell r="G13">
            <v>0</v>
          </cell>
          <cell r="H13">
            <v>600000</v>
          </cell>
          <cell r="I13">
            <v>691011.76</v>
          </cell>
          <cell r="J13">
            <v>0</v>
          </cell>
          <cell r="K13">
            <v>362299252.01999998</v>
          </cell>
          <cell r="L13">
            <v>177765067.81</v>
          </cell>
          <cell r="M13">
            <v>106667000</v>
          </cell>
          <cell r="N13">
            <v>106667000</v>
          </cell>
          <cell r="O13">
            <v>106667000</v>
          </cell>
          <cell r="P13">
            <v>106667000</v>
          </cell>
          <cell r="R13" t="str">
            <v>Multi Family Term Loans</v>
          </cell>
        </row>
        <row r="14">
          <cell r="A14" t="str">
            <v>9r</v>
          </cell>
          <cell r="B14" t="str">
            <v/>
          </cell>
          <cell r="C14" t="str">
            <v/>
          </cell>
          <cell r="D14" t="str">
            <v>Rate</v>
          </cell>
          <cell r="E14">
            <v>6.8131699072372713</v>
          </cell>
          <cell r="F14">
            <v>4.866333808549328</v>
          </cell>
          <cell r="G14">
            <v>0</v>
          </cell>
          <cell r="H14">
            <v>6.5</v>
          </cell>
          <cell r="I14">
            <v>5.6344992739342086</v>
          </cell>
          <cell r="J14">
            <v>0</v>
          </cell>
          <cell r="K14">
            <v>5.6615698398200633</v>
          </cell>
          <cell r="L14">
            <v>5.8072159571253392</v>
          </cell>
          <cell r="M14">
            <v>4.8268322944641113</v>
          </cell>
          <cell r="N14">
            <v>4.8568949699401855</v>
          </cell>
          <cell r="O14">
            <v>4.8830699920654297</v>
          </cell>
          <cell r="P14">
            <v>4.9074540138244629</v>
          </cell>
          <cell r="R14" t="str">
            <v/>
          </cell>
        </row>
        <row r="15">
          <cell r="A15" t="str">
            <v>93G</v>
          </cell>
          <cell r="B15" t="str">
            <v>Multi Family SBO Term Loans</v>
          </cell>
          <cell r="C15" t="str">
            <v/>
          </cell>
          <cell r="D15" t="str">
            <v>Volume</v>
          </cell>
          <cell r="E15">
            <v>0</v>
          </cell>
          <cell r="F15">
            <v>0</v>
          </cell>
          <cell r="G15">
            <v>0</v>
          </cell>
          <cell r="H15">
            <v>0</v>
          </cell>
          <cell r="I15">
            <v>0</v>
          </cell>
          <cell r="J15">
            <v>0</v>
          </cell>
          <cell r="K15">
            <v>0</v>
          </cell>
          <cell r="L15">
            <v>0</v>
          </cell>
          <cell r="M15">
            <v>0</v>
          </cell>
          <cell r="N15">
            <v>0</v>
          </cell>
          <cell r="O15">
            <v>0</v>
          </cell>
          <cell r="P15">
            <v>0</v>
          </cell>
          <cell r="R15" t="str">
            <v>Multi Family SBO Term Loans</v>
          </cell>
        </row>
        <row r="16">
          <cell r="A16" t="str">
            <v>93r</v>
          </cell>
          <cell r="B16" t="str">
            <v/>
          </cell>
          <cell r="C16" t="str">
            <v/>
          </cell>
          <cell r="D16" t="str">
            <v>Rate</v>
          </cell>
          <cell r="E16">
            <v>0</v>
          </cell>
          <cell r="F16">
            <v>0</v>
          </cell>
          <cell r="G16">
            <v>0</v>
          </cell>
          <cell r="H16">
            <v>0</v>
          </cell>
          <cell r="I16">
            <v>0</v>
          </cell>
          <cell r="J16">
            <v>0</v>
          </cell>
          <cell r="K16">
            <v>0</v>
          </cell>
          <cell r="L16">
            <v>0</v>
          </cell>
          <cell r="M16">
            <v>0</v>
          </cell>
          <cell r="N16">
            <v>0</v>
          </cell>
          <cell r="O16">
            <v>0</v>
          </cell>
          <cell r="P16">
            <v>0</v>
          </cell>
          <cell r="R16" t="str">
            <v/>
          </cell>
        </row>
        <row r="17">
          <cell r="A17" t="str">
            <v>T_INV</v>
          </cell>
          <cell r="B17" t="str">
            <v>Total Investments</v>
          </cell>
          <cell r="D17" t="str">
            <v>Volume</v>
          </cell>
          <cell r="E17">
            <v>844504.05</v>
          </cell>
          <cell r="F17">
            <v>1449824.94</v>
          </cell>
          <cell r="G17">
            <v>0</v>
          </cell>
          <cell r="H17">
            <v>600000</v>
          </cell>
          <cell r="I17">
            <v>691011.76</v>
          </cell>
          <cell r="J17">
            <v>0</v>
          </cell>
          <cell r="K17">
            <v>362299252.01999998</v>
          </cell>
          <cell r="L17">
            <v>177765067.81</v>
          </cell>
          <cell r="M17">
            <v>3061976900</v>
          </cell>
          <cell r="N17">
            <v>4310193025</v>
          </cell>
          <cell r="O17">
            <v>4337808775</v>
          </cell>
          <cell r="P17">
            <v>4456688892.1875</v>
          </cell>
          <cell r="R17" t="str">
            <v>Total Investments</v>
          </cell>
        </row>
        <row r="18">
          <cell r="A18" t="str">
            <v>T_INVr</v>
          </cell>
          <cell r="D18" t="str">
            <v>Rate</v>
          </cell>
          <cell r="E18">
            <v>6.8131699072372713</v>
          </cell>
          <cell r="F18">
            <v>4.866333808549328</v>
          </cell>
          <cell r="G18">
            <v>0</v>
          </cell>
          <cell r="H18">
            <v>6.5</v>
          </cell>
          <cell r="I18">
            <v>5.6344992739342086</v>
          </cell>
          <cell r="J18">
            <v>0</v>
          </cell>
          <cell r="K18">
            <v>5.6615698398200633</v>
          </cell>
          <cell r="L18">
            <v>5.8072159571253392</v>
          </cell>
          <cell r="M18">
            <v>0.28670774435306734</v>
          </cell>
          <cell r="N18">
            <v>2.7366435971914811</v>
          </cell>
          <cell r="O18">
            <v>2.8561368410824093</v>
          </cell>
          <cell r="P18">
            <v>2.9461999883773942</v>
          </cell>
          <cell r="R18">
            <v>0</v>
          </cell>
        </row>
        <row r="19">
          <cell r="E19">
            <v>0</v>
          </cell>
          <cell r="F19">
            <v>0</v>
          </cell>
          <cell r="G19">
            <v>0</v>
          </cell>
          <cell r="H19">
            <v>0</v>
          </cell>
          <cell r="I19">
            <v>0</v>
          </cell>
          <cell r="J19">
            <v>0</v>
          </cell>
          <cell r="K19">
            <v>0</v>
          </cell>
          <cell r="R19">
            <v>0</v>
          </cell>
        </row>
        <row r="20">
          <cell r="A20" t="str">
            <v>10G</v>
          </cell>
          <cell r="B20" t="str">
            <v>FRM Orig SBS - Portfolio</v>
          </cell>
          <cell r="C20" t="str">
            <v/>
          </cell>
          <cell r="D20" t="str">
            <v>Volume</v>
          </cell>
          <cell r="E20">
            <v>36383119.369999997</v>
          </cell>
          <cell r="F20">
            <v>34786898.449999996</v>
          </cell>
          <cell r="G20">
            <v>38249397.190000005</v>
          </cell>
          <cell r="H20">
            <v>49083379.420000002</v>
          </cell>
          <cell r="I20">
            <v>31482488.390000001</v>
          </cell>
          <cell r="J20">
            <v>26635383.59</v>
          </cell>
          <cell r="K20">
            <v>23501922.600000001</v>
          </cell>
          <cell r="L20">
            <v>21796604.41</v>
          </cell>
          <cell r="M20">
            <v>22000000</v>
          </cell>
          <cell r="N20">
            <v>22000000</v>
          </cell>
          <cell r="O20">
            <v>22000000</v>
          </cell>
          <cell r="P20">
            <v>22000000</v>
          </cell>
          <cell r="R20" t="str">
            <v>FRM Orig SBS - Portfolio</v>
          </cell>
        </row>
        <row r="21">
          <cell r="A21" t="str">
            <v>10r</v>
          </cell>
          <cell r="B21" t="str">
            <v/>
          </cell>
          <cell r="C21" t="str">
            <v/>
          </cell>
          <cell r="D21" t="str">
            <v>Rate</v>
          </cell>
          <cell r="E21">
            <v>6.4563893845394604</v>
          </cell>
          <cell r="F21">
            <v>6.2657923919371434</v>
          </cell>
          <cell r="G21">
            <v>5.2893697509458706</v>
          </cell>
          <cell r="H21">
            <v>5.3079458512353588</v>
          </cell>
          <cell r="I21">
            <v>5.454822953037227</v>
          </cell>
          <cell r="J21">
            <v>5.3463364371693656</v>
          </cell>
          <cell r="K21">
            <v>5.5677340874273833</v>
          </cell>
          <cell r="L21">
            <v>5.805828739647251</v>
          </cell>
          <cell r="M21">
            <v>5.8268322944641113</v>
          </cell>
          <cell r="N21">
            <v>5.8568949699401855</v>
          </cell>
          <cell r="O21">
            <v>5.8830699920654297</v>
          </cell>
          <cell r="P21">
            <v>5.9074535369873047</v>
          </cell>
          <cell r="R21" t="str">
            <v/>
          </cell>
        </row>
        <row r="22">
          <cell r="A22" t="str">
            <v>11G</v>
          </cell>
          <cell r="B22" t="str">
            <v>FRM Purch SBS - Portfolio</v>
          </cell>
          <cell r="C22" t="str">
            <v/>
          </cell>
          <cell r="D22" t="str">
            <v>Volume</v>
          </cell>
          <cell r="E22">
            <v>0</v>
          </cell>
          <cell r="F22">
            <v>0</v>
          </cell>
          <cell r="G22">
            <v>0</v>
          </cell>
          <cell r="H22">
            <v>0</v>
          </cell>
          <cell r="I22">
            <v>0</v>
          </cell>
          <cell r="M22">
            <v>0</v>
          </cell>
          <cell r="N22">
            <v>0</v>
          </cell>
          <cell r="O22">
            <v>0</v>
          </cell>
          <cell r="P22">
            <v>0</v>
          </cell>
          <cell r="R22" t="str">
            <v>FRM Purch SBS - Portfolio</v>
          </cell>
        </row>
        <row r="23">
          <cell r="A23" t="str">
            <v>11r</v>
          </cell>
          <cell r="B23" t="str">
            <v/>
          </cell>
          <cell r="C23" t="str">
            <v/>
          </cell>
          <cell r="D23" t="str">
            <v>Rate</v>
          </cell>
          <cell r="E23">
            <v>0</v>
          </cell>
          <cell r="F23">
            <v>0</v>
          </cell>
          <cell r="G23">
            <v>0</v>
          </cell>
          <cell r="H23">
            <v>0</v>
          </cell>
          <cell r="I23">
            <v>0</v>
          </cell>
          <cell r="M23">
            <v>0</v>
          </cell>
          <cell r="N23">
            <v>0</v>
          </cell>
          <cell r="O23">
            <v>0</v>
          </cell>
          <cell r="P23">
            <v>0</v>
          </cell>
          <cell r="R23" t="str">
            <v/>
          </cell>
        </row>
        <row r="24">
          <cell r="A24" t="str">
            <v>12G</v>
          </cell>
          <cell r="B24" t="str">
            <v>FRM Orig SBS - AFS</v>
          </cell>
          <cell r="C24" t="str">
            <v/>
          </cell>
          <cell r="D24" t="str">
            <v>Volume</v>
          </cell>
          <cell r="E24">
            <v>206284724.43000001</v>
          </cell>
          <cell r="F24">
            <v>145718618.87</v>
          </cell>
          <cell r="G24">
            <v>271048313.93000001</v>
          </cell>
          <cell r="H24">
            <v>253194000.44999999</v>
          </cell>
          <cell r="I24">
            <v>190153059.84999999</v>
          </cell>
          <cell r="J24">
            <v>153439191.72999999</v>
          </cell>
          <cell r="K24">
            <v>146491807.55000001</v>
          </cell>
          <cell r="L24">
            <v>115521122.40000001</v>
          </cell>
          <cell r="M24">
            <v>0</v>
          </cell>
          <cell r="N24">
            <v>0</v>
          </cell>
          <cell r="O24">
            <v>0</v>
          </cell>
          <cell r="P24">
            <v>0</v>
          </cell>
          <cell r="R24" t="str">
            <v>FRM Orig SBS - AFS</v>
          </cell>
        </row>
        <row r="25">
          <cell r="A25" t="str">
            <v>12r</v>
          </cell>
          <cell r="B25" t="str">
            <v/>
          </cell>
          <cell r="C25" t="str">
            <v/>
          </cell>
          <cell r="D25" t="str">
            <v>Rate</v>
          </cell>
          <cell r="E25">
            <v>6.1798174464924438</v>
          </cell>
          <cell r="F25">
            <v>5.8005771397001435</v>
          </cell>
          <cell r="G25">
            <v>5.71</v>
          </cell>
          <cell r="H25">
            <v>5.85</v>
          </cell>
          <cell r="I25">
            <v>5.95</v>
          </cell>
          <cell r="J25">
            <v>6.11</v>
          </cell>
          <cell r="K25">
            <v>6.31</v>
          </cell>
          <cell r="L25">
            <v>6.52</v>
          </cell>
          <cell r="M25">
            <v>0</v>
          </cell>
          <cell r="N25">
            <v>0</v>
          </cell>
          <cell r="O25">
            <v>0</v>
          </cell>
          <cell r="P25">
            <v>0</v>
          </cell>
          <cell r="R25" t="str">
            <v/>
          </cell>
        </row>
        <row r="26">
          <cell r="A26" t="str">
            <v>13G</v>
          </cell>
          <cell r="B26" t="str">
            <v>FRM Purch SBS - AFS</v>
          </cell>
          <cell r="C26" t="str">
            <v/>
          </cell>
          <cell r="D26" t="str">
            <v>Volume</v>
          </cell>
          <cell r="E26">
            <v>0</v>
          </cell>
          <cell r="F26">
            <v>0</v>
          </cell>
          <cell r="G26">
            <v>0</v>
          </cell>
          <cell r="H26">
            <v>0</v>
          </cell>
          <cell r="I26">
            <v>0</v>
          </cell>
          <cell r="J26">
            <v>0</v>
          </cell>
          <cell r="K26">
            <v>0</v>
          </cell>
          <cell r="L26">
            <v>0</v>
          </cell>
          <cell r="M26">
            <v>0</v>
          </cell>
          <cell r="N26">
            <v>0</v>
          </cell>
          <cell r="O26">
            <v>0</v>
          </cell>
          <cell r="P26">
            <v>0</v>
          </cell>
          <cell r="R26" t="str">
            <v>FRM Purch SBS - AFS</v>
          </cell>
        </row>
        <row r="27">
          <cell r="A27" t="str">
            <v>13r</v>
          </cell>
          <cell r="B27" t="str">
            <v/>
          </cell>
          <cell r="C27" t="str">
            <v/>
          </cell>
          <cell r="D27" t="str">
            <v>Rate</v>
          </cell>
          <cell r="E27">
            <v>0</v>
          </cell>
          <cell r="F27">
            <v>0</v>
          </cell>
          <cell r="G27">
            <v>0</v>
          </cell>
          <cell r="H27">
            <v>0</v>
          </cell>
          <cell r="I27">
            <v>0</v>
          </cell>
          <cell r="J27">
            <v>0</v>
          </cell>
          <cell r="K27">
            <v>0</v>
          </cell>
          <cell r="L27">
            <v>0</v>
          </cell>
          <cell r="M27">
            <v>0</v>
          </cell>
          <cell r="N27">
            <v>0</v>
          </cell>
          <cell r="O27">
            <v>0</v>
          </cell>
          <cell r="P27">
            <v>0</v>
          </cell>
          <cell r="R27" t="str">
            <v/>
          </cell>
        </row>
        <row r="28">
          <cell r="A28" t="str">
            <v>14G</v>
          </cell>
          <cell r="B28" t="str">
            <v>FRM Purch SBO - Portfolio</v>
          </cell>
          <cell r="C28" t="str">
            <v/>
          </cell>
          <cell r="D28" t="str">
            <v>Volume</v>
          </cell>
          <cell r="E28">
            <v>0</v>
          </cell>
          <cell r="F28">
            <v>0</v>
          </cell>
          <cell r="G28">
            <v>0</v>
          </cell>
          <cell r="H28">
            <v>0</v>
          </cell>
          <cell r="I28">
            <v>0</v>
          </cell>
          <cell r="J28">
            <v>0</v>
          </cell>
          <cell r="K28">
            <v>0</v>
          </cell>
          <cell r="L28">
            <v>0</v>
          </cell>
          <cell r="M28">
            <v>-74076.388318068653</v>
          </cell>
          <cell r="N28">
            <v>-66102.480146359114</v>
          </cell>
          <cell r="O28">
            <v>-63428.051959723991</v>
          </cell>
          <cell r="P28">
            <v>-56187.362722518999</v>
          </cell>
          <cell r="R28" t="str">
            <v>FRM Purch SBO - Portfolio</v>
          </cell>
        </row>
        <row r="29">
          <cell r="A29" t="str">
            <v>14r</v>
          </cell>
          <cell r="B29" t="str">
            <v/>
          </cell>
          <cell r="C29" t="str">
            <v/>
          </cell>
          <cell r="D29" t="str">
            <v>Rate</v>
          </cell>
          <cell r="E29">
            <v>0</v>
          </cell>
          <cell r="F29">
            <v>0</v>
          </cell>
          <cell r="G29">
            <v>0</v>
          </cell>
          <cell r="H29">
            <v>0</v>
          </cell>
          <cell r="I29">
            <v>0</v>
          </cell>
          <cell r="J29">
            <v>0</v>
          </cell>
          <cell r="K29">
            <v>0</v>
          </cell>
          <cell r="L29">
            <v>0</v>
          </cell>
          <cell r="M29">
            <v>0</v>
          </cell>
          <cell r="N29">
            <v>0</v>
          </cell>
          <cell r="O29">
            <v>0</v>
          </cell>
          <cell r="P29">
            <v>0</v>
          </cell>
          <cell r="R29" t="str">
            <v/>
          </cell>
        </row>
        <row r="30">
          <cell r="A30" t="str">
            <v>T_FRM</v>
          </cell>
          <cell r="B30" t="str">
            <v>Total Fixed Rate Mortgages</v>
          </cell>
          <cell r="D30" t="str">
            <v>Volume</v>
          </cell>
          <cell r="E30">
            <v>242667843.80000001</v>
          </cell>
          <cell r="F30">
            <v>180505517.31999999</v>
          </cell>
          <cell r="G30">
            <v>309297711.12</v>
          </cell>
          <cell r="H30">
            <v>302277379.87</v>
          </cell>
          <cell r="I30">
            <v>221635548.24000001</v>
          </cell>
          <cell r="J30">
            <v>180074575.31999999</v>
          </cell>
          <cell r="K30">
            <v>169993730.15000001</v>
          </cell>
          <cell r="L30">
            <v>137317726.81</v>
          </cell>
          <cell r="M30">
            <v>21925923.611681931</v>
          </cell>
          <cell r="N30">
            <v>21933897.51985364</v>
          </cell>
          <cell r="O30">
            <v>21936571.948040277</v>
          </cell>
          <cell r="P30">
            <v>21943812.63727748</v>
          </cell>
          <cell r="R30" t="str">
            <v>Total Fixed Rate Mortgages</v>
          </cell>
        </row>
        <row r="31">
          <cell r="A31" t="str">
            <v>T_FRMr</v>
          </cell>
          <cell r="D31" t="str">
            <v>Rate</v>
          </cell>
          <cell r="E31">
            <v>6.2212837968699164</v>
          </cell>
          <cell r="F31">
            <v>5.8902331013418578</v>
          </cell>
          <cell r="G31">
            <v>5.6579826300429428</v>
          </cell>
          <cell r="H31">
            <v>5.7619820032135971</v>
          </cell>
          <cell r="I31">
            <v>5.8796619799675875</v>
          </cell>
          <cell r="J31">
            <v>5.9970441765943123</v>
          </cell>
          <cell r="K31">
            <v>6.2073804739121439</v>
          </cell>
          <cell r="L31">
            <v>6.406638755210107</v>
          </cell>
          <cell r="M31">
            <v>5.8465181557921611</v>
          </cell>
          <cell r="N31">
            <v>5.8745459726003082</v>
          </cell>
          <cell r="O31">
            <v>5.9000804743788589</v>
          </cell>
          <cell r="P31">
            <v>5.9225796338117584</v>
          </cell>
          <cell r="R31">
            <v>0</v>
          </cell>
        </row>
        <row r="32">
          <cell r="R32">
            <v>0</v>
          </cell>
        </row>
        <row r="33">
          <cell r="A33" t="str">
            <v>15G</v>
          </cell>
          <cell r="B33" t="str">
            <v>ARM Orig SBS - Portfolio</v>
          </cell>
          <cell r="C33" t="str">
            <v/>
          </cell>
          <cell r="D33" t="str">
            <v>Volume</v>
          </cell>
          <cell r="E33">
            <v>9134119.8900000006</v>
          </cell>
          <cell r="F33">
            <v>12800556.190000001</v>
          </cell>
          <cell r="G33">
            <v>9434256.7899999991</v>
          </cell>
          <cell r="H33">
            <v>9500800.3399999999</v>
          </cell>
          <cell r="I33">
            <v>5765322.3300000001</v>
          </cell>
          <cell r="J33">
            <v>8131204.4699999997</v>
          </cell>
          <cell r="K33">
            <v>7557719.6199999992</v>
          </cell>
          <cell r="L33">
            <v>9513323.3100000005</v>
          </cell>
          <cell r="M33">
            <v>8002209.8763136389</v>
          </cell>
          <cell r="N33">
            <v>8002077.1555909561</v>
          </cell>
          <cell r="O33">
            <v>8001811.3046334321</v>
          </cell>
          <cell r="P33">
            <v>8001691.8131772699</v>
          </cell>
          <cell r="R33" t="str">
            <v>ARM Orig SBS - Portfolio</v>
          </cell>
        </row>
        <row r="34">
          <cell r="A34" t="str">
            <v>15r</v>
          </cell>
          <cell r="B34" t="str">
            <v/>
          </cell>
          <cell r="C34" t="str">
            <v/>
          </cell>
          <cell r="D34" t="str">
            <v>Rate</v>
          </cell>
          <cell r="E34">
            <v>7.4167519284115713</v>
          </cell>
          <cell r="F34">
            <v>7.1842436225187178</v>
          </cell>
          <cell r="G34">
            <v>6.3217791784847108</v>
          </cell>
          <cell r="H34">
            <v>6.9890669804350409</v>
          </cell>
          <cell r="I34">
            <v>6.9681619636867724</v>
          </cell>
          <cell r="J34">
            <v>7.422917654658364</v>
          </cell>
          <cell r="K34">
            <v>7.593148338281436</v>
          </cell>
          <cell r="L34">
            <v>7.4649510567932129</v>
          </cell>
          <cell r="M34">
            <v>7.2748225464753249</v>
          </cell>
          <cell r="N34">
            <v>7.3049980770056253</v>
          </cell>
          <cell r="O34">
            <v>7.3314098742462148</v>
          </cell>
          <cell r="P34">
            <v>7.3558982223966867</v>
          </cell>
          <cell r="R34" t="str">
            <v/>
          </cell>
        </row>
        <row r="35">
          <cell r="A35" t="str">
            <v>16G</v>
          </cell>
          <cell r="B35" t="str">
            <v>ARM Purch SBS - Portfolio</v>
          </cell>
          <cell r="C35" t="str">
            <v/>
          </cell>
          <cell r="D35" t="str">
            <v>Volume</v>
          </cell>
          <cell r="E35">
            <v>0</v>
          </cell>
          <cell r="F35">
            <v>0</v>
          </cell>
          <cell r="G35">
            <v>0</v>
          </cell>
          <cell r="H35">
            <v>0</v>
          </cell>
          <cell r="I35">
            <v>0</v>
          </cell>
          <cell r="M35">
            <v>0</v>
          </cell>
          <cell r="N35">
            <v>0</v>
          </cell>
          <cell r="O35">
            <v>0</v>
          </cell>
          <cell r="P35">
            <v>0</v>
          </cell>
          <cell r="R35" t="str">
            <v>ARM Purch SBS - Portfolio</v>
          </cell>
        </row>
        <row r="36">
          <cell r="A36" t="str">
            <v>16r</v>
          </cell>
          <cell r="B36" t="str">
            <v/>
          </cell>
          <cell r="C36" t="str">
            <v/>
          </cell>
          <cell r="D36" t="str">
            <v>Rate</v>
          </cell>
          <cell r="E36">
            <v>0</v>
          </cell>
          <cell r="F36">
            <v>0</v>
          </cell>
          <cell r="G36">
            <v>0</v>
          </cell>
          <cell r="H36">
            <v>0</v>
          </cell>
          <cell r="I36">
            <v>0</v>
          </cell>
          <cell r="M36">
            <v>0</v>
          </cell>
          <cell r="N36">
            <v>0</v>
          </cell>
          <cell r="O36">
            <v>0</v>
          </cell>
          <cell r="P36">
            <v>0</v>
          </cell>
          <cell r="R36" t="str">
            <v/>
          </cell>
        </row>
        <row r="37">
          <cell r="A37" t="str">
            <v>17G</v>
          </cell>
          <cell r="B37" t="str">
            <v>ARM Orig SBS - AFS</v>
          </cell>
          <cell r="C37" t="str">
            <v/>
          </cell>
          <cell r="D37" t="str">
            <v>Volume</v>
          </cell>
          <cell r="E37">
            <v>1850500</v>
          </cell>
          <cell r="F37">
            <v>3474945.05</v>
          </cell>
          <cell r="G37">
            <v>5225099</v>
          </cell>
          <cell r="H37">
            <v>5118039.01</v>
          </cell>
          <cell r="I37">
            <v>1974147.98</v>
          </cell>
          <cell r="J37">
            <v>5775964</v>
          </cell>
          <cell r="K37">
            <v>6579724.4500000002</v>
          </cell>
          <cell r="L37">
            <v>3793350</v>
          </cell>
          <cell r="M37">
            <v>0</v>
          </cell>
          <cell r="N37">
            <v>0</v>
          </cell>
          <cell r="O37">
            <v>0</v>
          </cell>
          <cell r="P37">
            <v>0</v>
          </cell>
          <cell r="R37" t="str">
            <v>ARM Orig SBS - AFS</v>
          </cell>
        </row>
        <row r="38">
          <cell r="A38" t="str">
            <v>17r</v>
          </cell>
          <cell r="B38" t="str">
            <v/>
          </cell>
          <cell r="C38" t="str">
            <v/>
          </cell>
          <cell r="D38" t="str">
            <v>Rate</v>
          </cell>
          <cell r="E38">
            <v>6.18</v>
          </cell>
          <cell r="F38">
            <v>5.69</v>
          </cell>
          <cell r="G38">
            <v>5.73</v>
          </cell>
          <cell r="H38">
            <v>5.52</v>
          </cell>
          <cell r="I38">
            <v>5.87</v>
          </cell>
          <cell r="J38">
            <v>6.19</v>
          </cell>
          <cell r="K38">
            <v>5.71</v>
          </cell>
          <cell r="L38">
            <v>5.91</v>
          </cell>
          <cell r="M38">
            <v>0</v>
          </cell>
          <cell r="N38">
            <v>0</v>
          </cell>
          <cell r="O38">
            <v>0</v>
          </cell>
          <cell r="P38">
            <v>0</v>
          </cell>
          <cell r="R38" t="str">
            <v/>
          </cell>
        </row>
        <row r="39">
          <cell r="A39" t="str">
            <v>18G</v>
          </cell>
          <cell r="B39" t="str">
            <v>ARM Purch SBS - AFS</v>
          </cell>
          <cell r="C39" t="str">
            <v/>
          </cell>
          <cell r="D39" t="str">
            <v>Volume</v>
          </cell>
          <cell r="E39">
            <v>0</v>
          </cell>
          <cell r="F39">
            <v>0</v>
          </cell>
          <cell r="G39">
            <v>0</v>
          </cell>
          <cell r="H39">
            <v>0</v>
          </cell>
          <cell r="I39">
            <v>0</v>
          </cell>
          <cell r="J39">
            <v>0</v>
          </cell>
          <cell r="K39">
            <v>0</v>
          </cell>
          <cell r="L39">
            <v>0</v>
          </cell>
          <cell r="M39">
            <v>0</v>
          </cell>
          <cell r="N39">
            <v>0</v>
          </cell>
          <cell r="O39">
            <v>0</v>
          </cell>
          <cell r="P39">
            <v>0</v>
          </cell>
          <cell r="R39" t="str">
            <v>ARM Purch SBS - AFS</v>
          </cell>
        </row>
        <row r="40">
          <cell r="A40" t="str">
            <v>18r</v>
          </cell>
          <cell r="B40" t="str">
            <v/>
          </cell>
          <cell r="C40" t="str">
            <v/>
          </cell>
          <cell r="D40" t="str">
            <v>Rate</v>
          </cell>
          <cell r="E40">
            <v>0</v>
          </cell>
          <cell r="F40">
            <v>0</v>
          </cell>
          <cell r="G40">
            <v>0</v>
          </cell>
          <cell r="H40">
            <v>0</v>
          </cell>
          <cell r="I40">
            <v>0</v>
          </cell>
          <cell r="J40">
            <v>0</v>
          </cell>
          <cell r="K40">
            <v>0</v>
          </cell>
          <cell r="L40">
            <v>0</v>
          </cell>
          <cell r="M40">
            <v>0</v>
          </cell>
          <cell r="N40">
            <v>0</v>
          </cell>
          <cell r="O40">
            <v>0</v>
          </cell>
          <cell r="P40">
            <v>0</v>
          </cell>
          <cell r="R40" t="str">
            <v/>
          </cell>
        </row>
        <row r="41">
          <cell r="A41" t="str">
            <v>19G</v>
          </cell>
          <cell r="B41" t="str">
            <v>ARM Purch SBO - Portfolio</v>
          </cell>
          <cell r="C41" t="str">
            <v/>
          </cell>
          <cell r="D41" t="str">
            <v>Volume</v>
          </cell>
          <cell r="E41">
            <v>0</v>
          </cell>
          <cell r="F41">
            <v>0</v>
          </cell>
          <cell r="G41">
            <v>0</v>
          </cell>
          <cell r="H41">
            <v>0</v>
          </cell>
          <cell r="I41">
            <v>0</v>
          </cell>
          <cell r="J41">
            <v>0</v>
          </cell>
          <cell r="K41">
            <v>0</v>
          </cell>
          <cell r="L41">
            <v>0</v>
          </cell>
          <cell r="M41">
            <v>0</v>
          </cell>
          <cell r="N41">
            <v>0</v>
          </cell>
          <cell r="O41">
            <v>0</v>
          </cell>
          <cell r="P41">
            <v>0</v>
          </cell>
          <cell r="R41" t="str">
            <v>ARM Purch SBO - Portfolio</v>
          </cell>
        </row>
        <row r="42">
          <cell r="A42" t="str">
            <v>19r</v>
          </cell>
          <cell r="B42" t="str">
            <v/>
          </cell>
          <cell r="C42" t="str">
            <v/>
          </cell>
          <cell r="D42" t="str">
            <v>Rate</v>
          </cell>
          <cell r="E42">
            <v>0</v>
          </cell>
          <cell r="F42">
            <v>0</v>
          </cell>
          <cell r="G42">
            <v>0</v>
          </cell>
          <cell r="H42">
            <v>0</v>
          </cell>
          <cell r="I42">
            <v>0</v>
          </cell>
          <cell r="J42">
            <v>0</v>
          </cell>
          <cell r="K42">
            <v>0</v>
          </cell>
          <cell r="L42">
            <v>0</v>
          </cell>
          <cell r="M42">
            <v>0</v>
          </cell>
          <cell r="N42">
            <v>0</v>
          </cell>
          <cell r="O42">
            <v>0</v>
          </cell>
          <cell r="P42">
            <v>0</v>
          </cell>
          <cell r="R42" t="str">
            <v/>
          </cell>
        </row>
        <row r="43">
          <cell r="A43" t="str">
            <v>T_ARM</v>
          </cell>
          <cell r="B43" t="str">
            <v>Total Adjustable Rate Mortgages</v>
          </cell>
          <cell r="D43" t="str">
            <v>Volume</v>
          </cell>
          <cell r="E43">
            <v>10984619.890000001</v>
          </cell>
          <cell r="F43">
            <v>16275501.240000002</v>
          </cell>
          <cell r="G43">
            <v>14659355.789999999</v>
          </cell>
          <cell r="H43">
            <v>14618839.35</v>
          </cell>
          <cell r="I43">
            <v>7739470.3100000005</v>
          </cell>
          <cell r="J43">
            <v>13907168.469999999</v>
          </cell>
          <cell r="K43">
            <v>14137444.07</v>
          </cell>
          <cell r="L43">
            <v>13306673.310000001</v>
          </cell>
          <cell r="M43">
            <v>8002209.8763136389</v>
          </cell>
          <cell r="N43">
            <v>8002077.1555909561</v>
          </cell>
          <cell r="O43">
            <v>8001811.3046334321</v>
          </cell>
          <cell r="P43">
            <v>8001691.8131772699</v>
          </cell>
          <cell r="R43" t="str">
            <v>Total Adjustable Rate Mortgages</v>
          </cell>
        </row>
        <row r="44">
          <cell r="A44" t="str">
            <v>T_ARMr</v>
          </cell>
          <cell r="D44" t="str">
            <v>Rate</v>
          </cell>
          <cell r="E44">
            <v>7.208405215785759</v>
          </cell>
          <cell r="F44">
            <v>6.8652110837970106</v>
          </cell>
          <cell r="G44">
            <v>6.110848709368832</v>
          </cell>
          <cell r="H44">
            <v>6.4747483034075479</v>
          </cell>
          <cell r="I44">
            <v>6.6880479332053921</v>
          </cell>
          <cell r="J44">
            <v>6.9108588553684225</v>
          </cell>
          <cell r="K44">
            <v>6.7167100582771742</v>
          </cell>
          <cell r="L44">
            <v>7.0216792146225764</v>
          </cell>
          <cell r="M44">
            <v>7.2748225464753249</v>
          </cell>
          <cell r="N44">
            <v>7.3049980770056253</v>
          </cell>
          <cell r="O44">
            <v>7.3314098742462148</v>
          </cell>
          <cell r="P44">
            <v>7.3558982223966867</v>
          </cell>
          <cell r="R44">
            <v>0</v>
          </cell>
        </row>
        <row r="45">
          <cell r="R45">
            <v>0</v>
          </cell>
        </row>
        <row r="46">
          <cell r="A46" t="str">
            <v>T_MTG</v>
          </cell>
          <cell r="B46" t="str">
            <v>Total Mortgage Loans</v>
          </cell>
          <cell r="D46" t="str">
            <v>Volume</v>
          </cell>
          <cell r="E46">
            <v>253652463.69</v>
          </cell>
          <cell r="F46">
            <v>196781018.56</v>
          </cell>
          <cell r="G46">
            <v>323957066.91000003</v>
          </cell>
          <cell r="H46">
            <v>316896219.22000003</v>
          </cell>
          <cell r="I46">
            <v>229375018.55000001</v>
          </cell>
          <cell r="J46">
            <v>193981743.78999999</v>
          </cell>
          <cell r="K46">
            <v>184131174.22</v>
          </cell>
          <cell r="L46">
            <v>150624400.12</v>
          </cell>
          <cell r="M46">
            <v>29928133.487995569</v>
          </cell>
          <cell r="N46">
            <v>29935974.675444596</v>
          </cell>
          <cell r="O46">
            <v>29938383.252673708</v>
          </cell>
          <cell r="P46">
            <v>29945504.450454749</v>
          </cell>
          <cell r="R46" t="str">
            <v>Total Mortgage Loans</v>
          </cell>
        </row>
        <row r="47">
          <cell r="A47" t="str">
            <v>T_MTGr</v>
          </cell>
          <cell r="D47" t="str">
            <v>Rate</v>
          </cell>
          <cell r="E47">
            <v>6.2640318680470219</v>
          </cell>
          <cell r="F47">
            <v>5.9708722578953797</v>
          </cell>
          <cell r="G47">
            <v>5.6784752374287999</v>
          </cell>
          <cell r="H47">
            <v>5.7948628500166173</v>
          </cell>
          <cell r="I47">
            <v>5.9069381808531736</v>
          </cell>
          <cell r="J47">
            <v>6.0625584587106154</v>
          </cell>
          <cell r="K47">
            <v>6.2464863914334954</v>
          </cell>
          <cell r="L47">
            <v>6.4609735273938558</v>
          </cell>
          <cell r="M47">
            <v>6.2284194028609594</v>
          </cell>
          <cell r="N47">
            <v>6.2569149527630961</v>
          </cell>
          <cell r="O47">
            <v>6.2826404702159744</v>
          </cell>
          <cell r="P47">
            <v>6.3055744714819806</v>
          </cell>
          <cell r="R47">
            <v>0</v>
          </cell>
        </row>
        <row r="48">
          <cell r="R48">
            <v>0</v>
          </cell>
        </row>
        <row r="49">
          <cell r="A49" t="str">
            <v>20G</v>
          </cell>
          <cell r="B49" t="str">
            <v>Comm C&amp;I Secured Term</v>
          </cell>
          <cell r="C49" t="str">
            <v/>
          </cell>
          <cell r="D49" t="str">
            <v>Volume</v>
          </cell>
          <cell r="E49">
            <v>149801467.98999998</v>
          </cell>
          <cell r="F49">
            <v>176335525.94</v>
          </cell>
          <cell r="G49">
            <v>84030729.920000002</v>
          </cell>
          <cell r="H49">
            <v>85636312.650000006</v>
          </cell>
          <cell r="I49">
            <v>85420200.980000004</v>
          </cell>
          <cell r="J49">
            <v>72853719.25</v>
          </cell>
          <cell r="K49">
            <v>83745841.780000001</v>
          </cell>
          <cell r="L49">
            <v>36411380.799999997</v>
          </cell>
          <cell r="M49">
            <v>56402345.020950139</v>
          </cell>
          <cell r="N49">
            <v>76769311.129020646</v>
          </cell>
          <cell r="O49">
            <v>41983373.823763087</v>
          </cell>
          <cell r="P49">
            <v>35284543.470410973</v>
          </cell>
          <cell r="R49" t="str">
            <v>Comm C&amp;I Secured Term</v>
          </cell>
        </row>
        <row r="50">
          <cell r="A50" t="str">
            <v>20r</v>
          </cell>
          <cell r="B50" t="str">
            <v/>
          </cell>
          <cell r="C50" t="str">
            <v/>
          </cell>
          <cell r="D50" t="str">
            <v>Rate</v>
          </cell>
          <cell r="E50">
            <v>6.3105599438182454</v>
          </cell>
          <cell r="F50">
            <v>5.7636736366473889</v>
          </cell>
          <cell r="G50">
            <v>5.1126242914066014</v>
          </cell>
          <cell r="H50">
            <v>5.4251443362887253</v>
          </cell>
          <cell r="I50">
            <v>4.8673865083573462</v>
          </cell>
          <cell r="J50">
            <v>5.8289584088500739</v>
          </cell>
          <cell r="K50">
            <v>4.6812002968536301</v>
          </cell>
          <cell r="L50">
            <v>4.9860322328023603</v>
          </cell>
          <cell r="M50">
            <v>5.543913343095924</v>
          </cell>
          <cell r="N50">
            <v>5.5851131675489754</v>
          </cell>
          <cell r="O50">
            <v>5.6032976650288733</v>
          </cell>
          <cell r="P50">
            <v>5.644854546332903</v>
          </cell>
          <cell r="R50" t="str">
            <v/>
          </cell>
        </row>
        <row r="51">
          <cell r="A51" t="str">
            <v>21G</v>
          </cell>
          <cell r="B51" t="str">
            <v>Comm C&amp;I Unsecured Term</v>
          </cell>
          <cell r="C51" t="str">
            <v/>
          </cell>
          <cell r="D51" t="str">
            <v>Volume</v>
          </cell>
          <cell r="E51">
            <v>13623119.93</v>
          </cell>
          <cell r="F51">
            <v>2850175.39</v>
          </cell>
          <cell r="G51">
            <v>16349448.699999999</v>
          </cell>
          <cell r="H51">
            <v>6949524</v>
          </cell>
          <cell r="I51">
            <v>5255454.7199999997</v>
          </cell>
          <cell r="J51">
            <v>2607744.64</v>
          </cell>
          <cell r="K51">
            <v>13809954.280000001</v>
          </cell>
          <cell r="L51">
            <v>2962976.36</v>
          </cell>
          <cell r="M51">
            <v>6817688.4358650763</v>
          </cell>
          <cell r="N51">
            <v>10981229.818010574</v>
          </cell>
          <cell r="O51">
            <v>14215129.920374362</v>
          </cell>
          <cell r="P51">
            <v>6075705.1301728422</v>
          </cell>
          <cell r="R51" t="str">
            <v>Comm C&amp;I Unsecured Term</v>
          </cell>
        </row>
        <row r="52">
          <cell r="A52" t="str">
            <v>21r</v>
          </cell>
          <cell r="B52" t="str">
            <v/>
          </cell>
          <cell r="C52" t="str">
            <v/>
          </cell>
          <cell r="D52" t="str">
            <v>Rate</v>
          </cell>
          <cell r="E52">
            <v>6.5004877328566542</v>
          </cell>
          <cell r="F52">
            <v>7.9781583958943676</v>
          </cell>
          <cell r="G52">
            <v>4.822724679945936</v>
          </cell>
          <cell r="H52">
            <v>5.163510144036052</v>
          </cell>
          <cell r="I52">
            <v>4.8623050754538699</v>
          </cell>
          <cell r="J52">
            <v>6.8282482026691085</v>
          </cell>
          <cell r="K52">
            <v>4.6810997775615233</v>
          </cell>
          <cell r="L52">
            <v>6.9123566455019931</v>
          </cell>
          <cell r="M52">
            <v>5.1518256059019896</v>
          </cell>
          <cell r="N52">
            <v>5.3227721970040918</v>
          </cell>
          <cell r="O52">
            <v>5.4679987725896222</v>
          </cell>
          <cell r="P52">
            <v>5.4678652215189274</v>
          </cell>
          <cell r="R52" t="str">
            <v/>
          </cell>
        </row>
        <row r="53">
          <cell r="A53" t="str">
            <v>22G</v>
          </cell>
          <cell r="B53" t="str">
            <v>Comm C&amp;I Secured LOC</v>
          </cell>
          <cell r="C53" t="str">
            <v/>
          </cell>
          <cell r="D53" t="str">
            <v>Volume</v>
          </cell>
          <cell r="E53">
            <v>150190141.93000001</v>
          </cell>
          <cell r="F53">
            <v>147980678.53999999</v>
          </cell>
          <cell r="G53">
            <v>175807403.93000004</v>
          </cell>
          <cell r="H53">
            <v>126697118.82000002</v>
          </cell>
          <cell r="I53">
            <v>142573128.44</v>
          </cell>
          <cell r="J53">
            <v>90125415.969999999</v>
          </cell>
          <cell r="K53">
            <v>114746447.39</v>
          </cell>
          <cell r="L53">
            <v>116411305.58000001</v>
          </cell>
          <cell r="M53">
            <v>113255975.16874845</v>
          </cell>
          <cell r="N53">
            <v>494629227.4575603</v>
          </cell>
          <cell r="O53">
            <v>111150296.11955085</v>
          </cell>
          <cell r="P53">
            <v>116138005.74482116</v>
          </cell>
          <cell r="R53" t="str">
            <v>Comm C&amp;I Secured LOC</v>
          </cell>
        </row>
        <row r="54">
          <cell r="A54" t="str">
            <v>22r</v>
          </cell>
          <cell r="B54" t="str">
            <v/>
          </cell>
          <cell r="C54" t="str">
            <v/>
          </cell>
          <cell r="D54" t="str">
            <v>Rate</v>
          </cell>
          <cell r="E54">
            <v>5.8584164065004849</v>
          </cell>
          <cell r="F54">
            <v>5.1730078749265465</v>
          </cell>
          <cell r="G54">
            <v>4.9805300928488245</v>
          </cell>
          <cell r="H54">
            <v>5.5190155342557574</v>
          </cell>
          <cell r="I54">
            <v>5.1104854208874464</v>
          </cell>
          <cell r="J54">
            <v>4.4463834091699939</v>
          </cell>
          <cell r="K54">
            <v>4.9397915067313587</v>
          </cell>
          <cell r="L54">
            <v>4.72136105696105</v>
          </cell>
          <cell r="M54">
            <v>4.7025267414013356</v>
          </cell>
          <cell r="N54">
            <v>4.870667861473744</v>
          </cell>
          <cell r="O54">
            <v>4.9977032974946622</v>
          </cell>
          <cell r="P54">
            <v>4.99015680688795</v>
          </cell>
          <cell r="R54" t="str">
            <v/>
          </cell>
        </row>
        <row r="55">
          <cell r="A55" t="str">
            <v>23G</v>
          </cell>
          <cell r="B55" t="str">
            <v>Comm C&amp;I Unsecured LOC</v>
          </cell>
          <cell r="C55" t="str">
            <v/>
          </cell>
          <cell r="D55" t="str">
            <v>Volume</v>
          </cell>
          <cell r="E55">
            <v>42204147.600000009</v>
          </cell>
          <cell r="F55">
            <v>92231087.520000026</v>
          </cell>
          <cell r="G55">
            <v>28029103.110000007</v>
          </cell>
          <cell r="H55">
            <v>43751174.320000008</v>
          </cell>
          <cell r="I55">
            <v>6022193.2100000009</v>
          </cell>
          <cell r="J55">
            <v>41668810.149999999</v>
          </cell>
          <cell r="K55">
            <v>47528042.82</v>
          </cell>
          <cell r="L55">
            <v>9076407.4299999997</v>
          </cell>
          <cell r="M55">
            <v>22174318.933695365</v>
          </cell>
          <cell r="N55">
            <v>84559083.696938351</v>
          </cell>
          <cell r="O55">
            <v>-112266.64484129287</v>
          </cell>
          <cell r="P55">
            <v>-3308799.9011218441</v>
          </cell>
          <cell r="R55" t="str">
            <v>Comm C&amp;I Unsecured LOC</v>
          </cell>
        </row>
        <row r="56">
          <cell r="A56" t="str">
            <v>23r</v>
          </cell>
          <cell r="B56" t="str">
            <v/>
          </cell>
          <cell r="C56" t="str">
            <v/>
          </cell>
          <cell r="D56" t="str">
            <v>Rate</v>
          </cell>
          <cell r="E56">
            <v>5.8429963013927786</v>
          </cell>
          <cell r="F56">
            <v>5.7199120987541408</v>
          </cell>
          <cell r="G56">
            <v>4.3150347712106987</v>
          </cell>
          <cell r="H56">
            <v>5.2149562632242503</v>
          </cell>
          <cell r="I56">
            <v>6.1990560522882987</v>
          </cell>
          <cell r="J56">
            <v>4.4506751891738379</v>
          </cell>
          <cell r="K56">
            <v>3.0665937631494598</v>
          </cell>
          <cell r="L56">
            <v>4.9855282805985714</v>
          </cell>
          <cell r="M56">
            <v>5.1000094289666871</v>
          </cell>
          <cell r="N56">
            <v>5.3178009738989003</v>
          </cell>
          <cell r="O56">
            <v>5.4625861730661311</v>
          </cell>
          <cell r="P56">
            <v>5.4265757885261481</v>
          </cell>
          <cell r="R56" t="str">
            <v/>
          </cell>
        </row>
        <row r="57">
          <cell r="A57" t="str">
            <v>24G</v>
          </cell>
          <cell r="B57" t="str">
            <v>Comm C&amp;I Dealer Floor Plan</v>
          </cell>
          <cell r="C57" t="str">
            <v/>
          </cell>
          <cell r="D57" t="str">
            <v>Volume</v>
          </cell>
          <cell r="E57">
            <v>0</v>
          </cell>
          <cell r="F57">
            <v>-269992</v>
          </cell>
          <cell r="G57">
            <v>-11200</v>
          </cell>
          <cell r="H57">
            <v>-9410</v>
          </cell>
          <cell r="I57">
            <v>0</v>
          </cell>
          <cell r="J57">
            <v>0</v>
          </cell>
          <cell r="K57">
            <v>0</v>
          </cell>
          <cell r="L57">
            <v>0</v>
          </cell>
          <cell r="M57">
            <v>126112773.30673057</v>
          </cell>
          <cell r="N57">
            <v>15593363.483401803</v>
          </cell>
          <cell r="O57">
            <v>60413785.77726908</v>
          </cell>
          <cell r="P57">
            <v>40328451.966397844</v>
          </cell>
          <cell r="R57" t="str">
            <v>Comm C&amp;I Dealer Floor Plan</v>
          </cell>
        </row>
        <row r="58">
          <cell r="A58" t="str">
            <v>24r</v>
          </cell>
          <cell r="B58" t="str">
            <v/>
          </cell>
          <cell r="C58" t="str">
            <v/>
          </cell>
          <cell r="D58" t="str">
            <v>Rate</v>
          </cell>
          <cell r="E58">
            <v>0</v>
          </cell>
          <cell r="F58">
            <v>4.7637499999999999</v>
          </cell>
          <cell r="G58">
            <v>4.6218799999999991</v>
          </cell>
          <cell r="H58">
            <v>4.6193799999999996</v>
          </cell>
          <cell r="I58">
            <v>0</v>
          </cell>
          <cell r="J58">
            <v>0</v>
          </cell>
          <cell r="K58">
            <v>0</v>
          </cell>
          <cell r="L58">
            <v>0</v>
          </cell>
          <cell r="M58">
            <v>4.9911914879657759</v>
          </cell>
          <cell r="N58">
            <v>5.1864818731620028</v>
          </cell>
          <cell r="O58">
            <v>5.2065605853934471</v>
          </cell>
          <cell r="P58">
            <v>5.3411498070369552</v>
          </cell>
          <cell r="R58" t="str">
            <v/>
          </cell>
        </row>
        <row r="59">
          <cell r="A59" t="str">
            <v>T_CCI</v>
          </cell>
          <cell r="B59" t="str">
            <v>Total Commercial C&amp;I</v>
          </cell>
          <cell r="D59" t="str">
            <v>Volume</v>
          </cell>
          <cell r="E59">
            <v>355818877.45000005</v>
          </cell>
          <cell r="F59">
            <v>419127475.39000005</v>
          </cell>
          <cell r="G59">
            <v>304205485.66000009</v>
          </cell>
          <cell r="H59">
            <v>263024719.79000002</v>
          </cell>
          <cell r="I59">
            <v>239270977.34999999</v>
          </cell>
          <cell r="J59">
            <v>207255690.01000002</v>
          </cell>
          <cell r="K59">
            <v>259830286.26999998</v>
          </cell>
          <cell r="L59">
            <v>164862070.17000002</v>
          </cell>
          <cell r="M59">
            <v>324763100.86598963</v>
          </cell>
          <cell r="N59">
            <v>682532215.58493173</v>
          </cell>
          <cell r="O59">
            <v>227650318.9961161</v>
          </cell>
          <cell r="P59">
            <v>194517906.41068098</v>
          </cell>
          <cell r="R59" t="str">
            <v>Total Commercial C&amp;I</v>
          </cell>
        </row>
        <row r="60">
          <cell r="A60" t="str">
            <v>T_CCIr</v>
          </cell>
          <cell r="D60" t="str">
            <v>Rate</v>
          </cell>
          <cell r="E60">
            <v>6.0715247959890055</v>
          </cell>
          <cell r="F60">
            <v>5.5612014579446392</v>
          </cell>
          <cell r="G60">
            <v>4.9472326009701622</v>
          </cell>
          <cell r="H60">
            <v>5.4285150629748253</v>
          </cell>
          <cell r="I60">
            <v>5.0456456478361611</v>
          </cell>
          <cell r="J60">
            <v>4.9632129320565825</v>
          </cell>
          <cell r="K60">
            <v>4.5000510757443157</v>
          </cell>
          <cell r="L60">
            <v>4.8337374236798158</v>
          </cell>
          <cell r="M60">
            <v>4.9973187804355481</v>
          </cell>
          <cell r="N60">
            <v>5.0209111792396177</v>
          </cell>
          <cell r="O60">
            <v>5.1939510989590181</v>
          </cell>
          <cell r="P60">
            <v>5.1891827386957301</v>
          </cell>
          <cell r="R60">
            <v>0</v>
          </cell>
        </row>
        <row r="61">
          <cell r="R61">
            <v>0</v>
          </cell>
        </row>
        <row r="62">
          <cell r="A62" t="str">
            <v>25G</v>
          </cell>
          <cell r="B62" t="str">
            <v>Cre Middle Market</v>
          </cell>
          <cell r="C62" t="str">
            <v/>
          </cell>
          <cell r="D62" t="str">
            <v>Volume</v>
          </cell>
          <cell r="E62">
            <v>157524532.24000001</v>
          </cell>
          <cell r="F62">
            <v>313819914.15999997</v>
          </cell>
          <cell r="G62">
            <v>135668005.29999998</v>
          </cell>
          <cell r="H62">
            <v>147713547.47</v>
          </cell>
          <cell r="I62">
            <v>92378900.500000015</v>
          </cell>
          <cell r="J62">
            <v>115402724.75</v>
          </cell>
          <cell r="K62">
            <v>150568990.62</v>
          </cell>
          <cell r="L62">
            <v>77146168.989999995</v>
          </cell>
          <cell r="M62">
            <v>270690314.85906124</v>
          </cell>
          <cell r="N62">
            <v>342487408.35049587</v>
          </cell>
          <cell r="O62">
            <v>293753809.0660879</v>
          </cell>
          <cell r="P62">
            <v>254715770.67628083</v>
          </cell>
          <cell r="R62" t="str">
            <v>Cre Middle Market</v>
          </cell>
        </row>
        <row r="63">
          <cell r="A63" t="str">
            <v>25r</v>
          </cell>
          <cell r="B63" t="str">
            <v/>
          </cell>
          <cell r="C63" t="str">
            <v/>
          </cell>
          <cell r="D63" t="str">
            <v>Rate</v>
          </cell>
          <cell r="E63">
            <v>6.1578816484968719</v>
          </cell>
          <cell r="F63">
            <v>5.0979712673859723</v>
          </cell>
          <cell r="G63">
            <v>5.3052081750715709</v>
          </cell>
          <cell r="H63">
            <v>5.3824752452896369</v>
          </cell>
          <cell r="I63">
            <v>5.3027820276411548</v>
          </cell>
          <cell r="J63">
            <v>5.4798559053692486</v>
          </cell>
          <cell r="K63">
            <v>4.8536480936342734</v>
          </cell>
          <cell r="L63">
            <v>5.0038393788882489</v>
          </cell>
          <cell r="M63">
            <v>5.0892776329881002</v>
          </cell>
          <cell r="N63">
            <v>5.1539710153931626</v>
          </cell>
          <cell r="O63">
            <v>5.1224707991451943</v>
          </cell>
          <cell r="P63">
            <v>5.1181620668535919</v>
          </cell>
          <cell r="R63" t="str">
            <v/>
          </cell>
        </row>
        <row r="64">
          <cell r="A64" t="str">
            <v>26G</v>
          </cell>
          <cell r="B64" t="str">
            <v>Cre Tcl Construction</v>
          </cell>
          <cell r="C64" t="str">
            <v/>
          </cell>
          <cell r="D64" t="str">
            <v>Volume</v>
          </cell>
          <cell r="E64">
            <v>1032500.2</v>
          </cell>
          <cell r="F64">
            <v>4329107.57</v>
          </cell>
          <cell r="G64">
            <v>12924040.52</v>
          </cell>
          <cell r="H64">
            <v>11619023.57</v>
          </cell>
          <cell r="I64">
            <v>459292.62</v>
          </cell>
          <cell r="J64">
            <v>346282.34</v>
          </cell>
          <cell r="K64">
            <v>99506.41</v>
          </cell>
          <cell r="L64">
            <v>0</v>
          </cell>
          <cell r="M64">
            <v>14299391.523143817</v>
          </cell>
          <cell r="N64">
            <v>168342477.47447208</v>
          </cell>
          <cell r="O64">
            <v>22459032.913000036</v>
          </cell>
          <cell r="P64">
            <v>29684576.115571845</v>
          </cell>
          <cell r="R64" t="str">
            <v>Cre Tcl Construction</v>
          </cell>
        </row>
        <row r="65">
          <cell r="A65" t="str">
            <v>26r</v>
          </cell>
          <cell r="B65" t="str">
            <v/>
          </cell>
          <cell r="C65" t="str">
            <v/>
          </cell>
          <cell r="D65" t="str">
            <v>Rate</v>
          </cell>
          <cell r="E65">
            <v>5.9539156772076174</v>
          </cell>
          <cell r="F65">
            <v>4.6646406671496727</v>
          </cell>
          <cell r="G65">
            <v>4.5050905443153173</v>
          </cell>
          <cell r="H65">
            <v>4.2182717119542943</v>
          </cell>
          <cell r="I65">
            <v>4.5971421648904354</v>
          </cell>
          <cell r="J65">
            <v>4.9595032655289319</v>
          </cell>
          <cell r="K65">
            <v>2.7056249999999999</v>
          </cell>
          <cell r="L65">
            <v>0</v>
          </cell>
          <cell r="M65">
            <v>4.8451755445672573</v>
          </cell>
          <cell r="N65">
            <v>5.0295670586528978</v>
          </cell>
          <cell r="O65">
            <v>5.1867298295178204</v>
          </cell>
          <cell r="P65">
            <v>5.1602052714209465</v>
          </cell>
          <cell r="R65" t="str">
            <v/>
          </cell>
        </row>
        <row r="66">
          <cell r="A66" t="str">
            <v>27G</v>
          </cell>
          <cell r="B66" t="str">
            <v>Cre Other Construction</v>
          </cell>
          <cell r="C66" t="str">
            <v/>
          </cell>
          <cell r="D66" t="str">
            <v>Volume</v>
          </cell>
          <cell r="E66">
            <v>43977151.510000005</v>
          </cell>
          <cell r="F66">
            <v>37905895.68</v>
          </cell>
          <cell r="G66">
            <v>58209927.420000002</v>
          </cell>
          <cell r="H66">
            <v>66401343.420000002</v>
          </cell>
          <cell r="I66">
            <v>41886015.229999997</v>
          </cell>
          <cell r="J66">
            <v>31293315.169999998</v>
          </cell>
          <cell r="K66">
            <v>11053454.98</v>
          </cell>
          <cell r="L66">
            <v>0</v>
          </cell>
          <cell r="M66">
            <v>29479178.966745466</v>
          </cell>
          <cell r="N66">
            <v>136155633.08055452</v>
          </cell>
          <cell r="O66">
            <v>42281060.408360124</v>
          </cell>
          <cell r="P66">
            <v>105414962.94396129</v>
          </cell>
          <cell r="R66" t="str">
            <v>Cre Other Construction</v>
          </cell>
        </row>
        <row r="67">
          <cell r="A67" t="str">
            <v>27r</v>
          </cell>
          <cell r="B67" t="str">
            <v/>
          </cell>
          <cell r="C67" t="str">
            <v/>
          </cell>
          <cell r="D67" t="str">
            <v>Rate</v>
          </cell>
          <cell r="E67">
            <v>6.4979700624110901</v>
          </cell>
          <cell r="F67">
            <v>5.2495216327229652</v>
          </cell>
          <cell r="G67">
            <v>4.6703659514546061</v>
          </cell>
          <cell r="H67">
            <v>4.5779828061715344</v>
          </cell>
          <cell r="I67">
            <v>4.5969628881458151</v>
          </cell>
          <cell r="J67">
            <v>4.1317037179321936</v>
          </cell>
          <cell r="K67">
            <v>4.8815399306060048</v>
          </cell>
          <cell r="L67">
            <v>0</v>
          </cell>
          <cell r="M67">
            <v>4.5540310027343809</v>
          </cell>
          <cell r="N67">
            <v>4.7227450984138111</v>
          </cell>
          <cell r="O67">
            <v>4.8687483414796331</v>
          </cell>
          <cell r="P67">
            <v>4.8523915144920489</v>
          </cell>
          <cell r="R67" t="str">
            <v/>
          </cell>
        </row>
        <row r="68">
          <cell r="A68" t="str">
            <v>T_CRE</v>
          </cell>
          <cell r="B68" t="str">
            <v>Total CRE</v>
          </cell>
          <cell r="D68" t="str">
            <v>Volume</v>
          </cell>
          <cell r="E68">
            <v>202534183.94999999</v>
          </cell>
          <cell r="F68">
            <v>356054917.40999997</v>
          </cell>
          <cell r="G68">
            <v>206801973.24000001</v>
          </cell>
          <cell r="H68">
            <v>225733914.45999998</v>
          </cell>
          <cell r="I68">
            <v>134724208.35000002</v>
          </cell>
          <cell r="J68">
            <v>147042322.25999999</v>
          </cell>
          <cell r="K68">
            <v>161721952.00999999</v>
          </cell>
          <cell r="L68">
            <v>77146168.989999995</v>
          </cell>
          <cell r="M68">
            <v>314468885.34895051</v>
          </cell>
          <cell r="N68">
            <v>646985518.90552247</v>
          </cell>
          <cell r="O68">
            <v>358493902.38744807</v>
          </cell>
          <cell r="P68">
            <v>389815309.73581398</v>
          </cell>
          <cell r="R68" t="str">
            <v>Total CRE</v>
          </cell>
        </row>
        <row r="69">
          <cell r="A69" t="str">
            <v>T_CREr</v>
          </cell>
          <cell r="D69" t="str">
            <v>Rate</v>
          </cell>
          <cell r="E69">
            <v>6.2306867647087225</v>
          </cell>
          <cell r="F69">
            <v>5.1088367753954564</v>
          </cell>
          <cell r="G69">
            <v>5.0765117477620105</v>
          </cell>
          <cell r="H69">
            <v>5.0859035618413442</v>
          </cell>
          <cell r="I69">
            <v>5.0809358815482391</v>
          </cell>
          <cell r="J69">
            <v>5.1917188603528741</v>
          </cell>
          <cell r="K69">
            <v>4.8542327953179756</v>
          </cell>
          <cell r="L69">
            <v>5.0038393788882489</v>
          </cell>
          <cell r="M69">
            <v>5.0280024371379239</v>
          </cell>
          <cell r="N69">
            <v>5.0308518640602236</v>
          </cell>
          <cell r="O69">
            <v>5.0965722864519867</v>
          </cell>
          <cell r="P69">
            <v>5.049493244582842</v>
          </cell>
          <cell r="R69">
            <v>0</v>
          </cell>
        </row>
        <row r="70">
          <cell r="R70">
            <v>0</v>
          </cell>
        </row>
        <row r="71">
          <cell r="A71" t="str">
            <v>28G</v>
          </cell>
          <cell r="B71" t="str">
            <v>Comm Equip &amp; Vehicle Funding</v>
          </cell>
          <cell r="C71" t="str">
            <v/>
          </cell>
          <cell r="D71" t="str">
            <v>Volume</v>
          </cell>
          <cell r="E71">
            <v>48341576.989999995</v>
          </cell>
          <cell r="F71">
            <v>43970578.909999996</v>
          </cell>
          <cell r="G71">
            <v>58554166.579999998</v>
          </cell>
          <cell r="H71">
            <v>46214083.680000007</v>
          </cell>
          <cell r="I71">
            <v>64449533.109999999</v>
          </cell>
          <cell r="J71">
            <v>34744498.810000002</v>
          </cell>
          <cell r="K71">
            <v>71062726.539999992</v>
          </cell>
          <cell r="L71">
            <v>6145210.9500000002</v>
          </cell>
          <cell r="M71">
            <v>61200260.555180266</v>
          </cell>
          <cell r="N71">
            <v>63031358.930911042</v>
          </cell>
          <cell r="O71">
            <v>55013696.162064351</v>
          </cell>
          <cell r="P71">
            <v>54132098.415324852</v>
          </cell>
          <cell r="R71" t="str">
            <v>Comm Equip &amp; Vehicle Funding</v>
          </cell>
        </row>
        <row r="72">
          <cell r="A72" t="str">
            <v>28r</v>
          </cell>
          <cell r="B72" t="str">
            <v/>
          </cell>
          <cell r="C72" t="str">
            <v/>
          </cell>
          <cell r="D72" t="str">
            <v>Rate</v>
          </cell>
          <cell r="E72">
            <v>7.1539939023966879</v>
          </cell>
          <cell r="F72">
            <v>6.9940168975091694</v>
          </cell>
          <cell r="G72">
            <v>6.6077732622455967</v>
          </cell>
          <cell r="H72">
            <v>6.7192045180695423</v>
          </cell>
          <cell r="I72">
            <v>5.8845137838501254</v>
          </cell>
          <cell r="J72">
            <v>7.0570707221463591</v>
          </cell>
          <cell r="K72">
            <v>6.0299682677092443</v>
          </cell>
          <cell r="L72">
            <v>4.805349311572046</v>
          </cell>
          <cell r="M72">
            <v>6.8099446244060671</v>
          </cell>
          <cell r="N72">
            <v>6.8442874006322345</v>
          </cell>
          <cell r="O72">
            <v>6.8850006597792035</v>
          </cell>
          <cell r="P72">
            <v>6.9170055624026148</v>
          </cell>
          <cell r="R72" t="str">
            <v/>
          </cell>
        </row>
        <row r="73">
          <cell r="A73" t="str">
            <v>T_CMM</v>
          </cell>
          <cell r="B73" t="str">
            <v>Total Commercial Loans</v>
          </cell>
          <cell r="D73" t="str">
            <v>Volume</v>
          </cell>
          <cell r="E73">
            <v>606694638.3900001</v>
          </cell>
          <cell r="F73">
            <v>819152971.70999992</v>
          </cell>
          <cell r="G73">
            <v>569561625.48000014</v>
          </cell>
          <cell r="H73">
            <v>534972717.93000001</v>
          </cell>
          <cell r="I73">
            <v>438444718.81000006</v>
          </cell>
          <cell r="J73">
            <v>389042511.07999998</v>
          </cell>
          <cell r="K73">
            <v>492614964.81999993</v>
          </cell>
          <cell r="L73">
            <v>248153450.11000001</v>
          </cell>
          <cell r="M73">
            <v>700432246.77012038</v>
          </cell>
          <cell r="N73">
            <v>1392549093.4213653</v>
          </cell>
          <cell r="O73">
            <v>641157917.54562855</v>
          </cell>
          <cell r="P73">
            <v>638465314.56181979</v>
          </cell>
          <cell r="R73" t="str">
            <v>Total Commercial Loans</v>
          </cell>
        </row>
        <row r="74">
          <cell r="A74" t="str">
            <v>T_CMMr</v>
          </cell>
          <cell r="D74" t="str">
            <v>Rate</v>
          </cell>
          <cell r="E74">
            <v>6.2109095832382151</v>
          </cell>
          <cell r="F74">
            <v>5.441486400168924</v>
          </cell>
          <cell r="G74">
            <v>5.1648855319309686</v>
          </cell>
          <cell r="H74">
            <v>5.395446077932581</v>
          </cell>
          <cell r="I74">
            <v>5.179799638026636</v>
          </cell>
          <cell r="J74">
            <v>5.2365765846500096</v>
          </cell>
          <cell r="K74">
            <v>4.8370263159459919</v>
          </cell>
          <cell r="L74">
            <v>4.8859158771283768</v>
          </cell>
          <cell r="M74">
            <v>5.1694728036372393</v>
          </cell>
          <cell r="N74">
            <v>5.1080616867347954</v>
          </cell>
          <cell r="O74">
            <v>5.2846014280556961</v>
          </cell>
          <cell r="P74">
            <v>5.2503882119319858</v>
          </cell>
          <cell r="R74">
            <v>0</v>
          </cell>
        </row>
        <row r="75">
          <cell r="E75">
            <v>0</v>
          </cell>
          <cell r="F75">
            <v>0</v>
          </cell>
          <cell r="G75">
            <v>0</v>
          </cell>
          <cell r="H75">
            <v>0</v>
          </cell>
          <cell r="I75">
            <v>0</v>
          </cell>
          <cell r="J75">
            <v>0</v>
          </cell>
          <cell r="K75">
            <v>0</v>
          </cell>
          <cell r="L75">
            <v>0</v>
          </cell>
          <cell r="R75">
            <v>0</v>
          </cell>
        </row>
        <row r="76">
          <cell r="A76" t="str">
            <v>95G</v>
          </cell>
          <cell r="B76" t="str">
            <v>Gain/Loss</v>
          </cell>
          <cell r="C76" t="str">
            <v/>
          </cell>
          <cell r="D76" t="str">
            <v>Volume</v>
          </cell>
          <cell r="E76">
            <v>0</v>
          </cell>
          <cell r="F76">
            <v>0</v>
          </cell>
          <cell r="G76">
            <v>0</v>
          </cell>
          <cell r="H76">
            <v>0</v>
          </cell>
          <cell r="I76">
            <v>0</v>
          </cell>
          <cell r="J76">
            <v>0</v>
          </cell>
          <cell r="K76">
            <v>0</v>
          </cell>
          <cell r="L76">
            <v>0</v>
          </cell>
          <cell r="M76">
            <v>106011.8900628835</v>
          </cell>
          <cell r="N76">
            <v>106523.1374227479</v>
          </cell>
          <cell r="O76">
            <v>107036.8506814353</v>
          </cell>
          <cell r="P76">
            <v>107553.0417344607</v>
          </cell>
          <cell r="R76" t="str">
            <v>Gain/Loss</v>
          </cell>
        </row>
        <row r="77">
          <cell r="A77" t="str">
            <v>95r</v>
          </cell>
          <cell r="B77" t="str">
            <v/>
          </cell>
          <cell r="C77" t="str">
            <v/>
          </cell>
          <cell r="D77" t="str">
            <v>Rate</v>
          </cell>
          <cell r="E77">
            <v>0</v>
          </cell>
          <cell r="F77">
            <v>0</v>
          </cell>
          <cell r="G77">
            <v>0</v>
          </cell>
          <cell r="H77">
            <v>0</v>
          </cell>
          <cell r="I77">
            <v>0</v>
          </cell>
          <cell r="J77">
            <v>0</v>
          </cell>
          <cell r="K77">
            <v>0</v>
          </cell>
          <cell r="L77">
            <v>0</v>
          </cell>
          <cell r="M77">
            <v>0</v>
          </cell>
          <cell r="N77">
            <v>0</v>
          </cell>
          <cell r="O77">
            <v>0</v>
          </cell>
          <cell r="P77">
            <v>0</v>
          </cell>
          <cell r="R77" t="str">
            <v/>
          </cell>
        </row>
        <row r="78">
          <cell r="A78" t="str">
            <v>94G</v>
          </cell>
          <cell r="B78" t="str">
            <v>Multi Family Lines of Credit</v>
          </cell>
          <cell r="C78" t="str">
            <v/>
          </cell>
          <cell r="D78" t="str">
            <v>Volume</v>
          </cell>
          <cell r="E78">
            <v>0</v>
          </cell>
          <cell r="F78">
            <v>0</v>
          </cell>
          <cell r="G78">
            <v>0</v>
          </cell>
          <cell r="H78">
            <v>0</v>
          </cell>
          <cell r="I78">
            <v>0</v>
          </cell>
          <cell r="J78">
            <v>0</v>
          </cell>
          <cell r="K78">
            <v>340000</v>
          </cell>
          <cell r="L78">
            <v>0</v>
          </cell>
          <cell r="M78">
            <v>0</v>
          </cell>
          <cell r="N78">
            <v>0</v>
          </cell>
          <cell r="O78">
            <v>0</v>
          </cell>
          <cell r="P78">
            <v>0</v>
          </cell>
          <cell r="R78" t="str">
            <v>Multi Family Lines of Credit</v>
          </cell>
        </row>
        <row r="79">
          <cell r="A79" t="str">
            <v>94r</v>
          </cell>
          <cell r="B79" t="str">
            <v/>
          </cell>
          <cell r="C79" t="str">
            <v/>
          </cell>
          <cell r="D79" t="str">
            <v>Rate</v>
          </cell>
          <cell r="E79">
            <v>0</v>
          </cell>
          <cell r="F79">
            <v>0</v>
          </cell>
          <cell r="G79">
            <v>0</v>
          </cell>
          <cell r="H79">
            <v>0</v>
          </cell>
          <cell r="I79">
            <v>0</v>
          </cell>
          <cell r="J79">
            <v>0</v>
          </cell>
          <cell r="K79">
            <v>6.46</v>
          </cell>
          <cell r="L79">
            <v>0</v>
          </cell>
          <cell r="M79">
            <v>0</v>
          </cell>
          <cell r="N79">
            <v>0</v>
          </cell>
          <cell r="O79">
            <v>0</v>
          </cell>
          <cell r="P79">
            <v>0</v>
          </cell>
          <cell r="R79" t="str">
            <v/>
          </cell>
        </row>
        <row r="80">
          <cell r="A80" t="str">
            <v>9G</v>
          </cell>
          <cell r="B80" t="str">
            <v>Multi Family Term Loans</v>
          </cell>
          <cell r="C80" t="str">
            <v/>
          </cell>
          <cell r="D80" t="str">
            <v>Volume</v>
          </cell>
          <cell r="E80">
            <v>844504.05</v>
          </cell>
          <cell r="F80">
            <v>1449824.94</v>
          </cell>
          <cell r="G80">
            <v>0</v>
          </cell>
          <cell r="H80">
            <v>600000</v>
          </cell>
          <cell r="I80">
            <v>691011.76</v>
          </cell>
          <cell r="J80">
            <v>0</v>
          </cell>
          <cell r="K80">
            <v>362299252.01999998</v>
          </cell>
          <cell r="L80">
            <v>177765067.81</v>
          </cell>
          <cell r="M80">
            <v>106667000</v>
          </cell>
          <cell r="N80">
            <v>106667000</v>
          </cell>
          <cell r="O80">
            <v>106667000</v>
          </cell>
          <cell r="P80">
            <v>106667000</v>
          </cell>
          <cell r="R80" t="str">
            <v>Multi Family Term Loans</v>
          </cell>
        </row>
        <row r="81">
          <cell r="A81" t="str">
            <v>9r</v>
          </cell>
          <cell r="B81" t="str">
            <v/>
          </cell>
          <cell r="C81" t="str">
            <v/>
          </cell>
          <cell r="D81" t="str">
            <v>Rate</v>
          </cell>
          <cell r="E81">
            <v>6.8131699072372713</v>
          </cell>
          <cell r="F81">
            <v>4.866333808549328</v>
          </cell>
          <cell r="G81">
            <v>0</v>
          </cell>
          <cell r="H81">
            <v>6.5</v>
          </cell>
          <cell r="I81">
            <v>5.6344992739342086</v>
          </cell>
          <cell r="J81">
            <v>0</v>
          </cell>
          <cell r="K81">
            <v>5.6615698398200633</v>
          </cell>
          <cell r="L81">
            <v>5.8072159571253392</v>
          </cell>
          <cell r="M81">
            <v>4.8268322944641113</v>
          </cell>
          <cell r="N81">
            <v>4.8568949699401855</v>
          </cell>
          <cell r="O81">
            <v>4.8830699920654297</v>
          </cell>
          <cell r="P81">
            <v>4.9074540138244629</v>
          </cell>
          <cell r="R81" t="str">
            <v/>
          </cell>
        </row>
        <row r="82">
          <cell r="A82" t="str">
            <v>T_MLTFAM</v>
          </cell>
          <cell r="B82" t="str">
            <v>Total Multi Family</v>
          </cell>
          <cell r="D82" t="str">
            <v>Volume</v>
          </cell>
          <cell r="E82">
            <v>844504.05</v>
          </cell>
          <cell r="F82">
            <v>1449824.94</v>
          </cell>
          <cell r="G82">
            <v>0</v>
          </cell>
          <cell r="H82">
            <v>600000</v>
          </cell>
          <cell r="I82">
            <v>691011.76</v>
          </cell>
          <cell r="J82">
            <v>0</v>
          </cell>
          <cell r="K82">
            <v>362639252.01999998</v>
          </cell>
          <cell r="L82">
            <v>177765067.81</v>
          </cell>
          <cell r="M82">
            <v>106773011.89006288</v>
          </cell>
          <cell r="N82">
            <v>106773523.13742274</v>
          </cell>
          <cell r="O82">
            <v>106774036.85068144</v>
          </cell>
          <cell r="P82">
            <v>106774553.04173446</v>
          </cell>
          <cell r="R82" t="str">
            <v>Total Multi Family</v>
          </cell>
        </row>
        <row r="83">
          <cell r="A83" t="str">
            <v>T_MLTFAMr</v>
          </cell>
          <cell r="D83" t="str">
            <v>Rate</v>
          </cell>
          <cell r="E83">
            <v>6.8131699072372713</v>
          </cell>
          <cell r="F83">
            <v>4.866333808549328</v>
          </cell>
          <cell r="G83">
            <v>0</v>
          </cell>
          <cell r="H83">
            <v>6.5</v>
          </cell>
          <cell r="I83">
            <v>5.6344992739342086</v>
          </cell>
          <cell r="J83">
            <v>0</v>
          </cell>
          <cell r="K83">
            <v>5.6623184246821516</v>
          </cell>
          <cell r="L83">
            <v>5.8072159571253392</v>
          </cell>
          <cell r="M83">
            <v>4.8220398698102152</v>
          </cell>
          <cell r="N83">
            <v>4.8520494644709613</v>
          </cell>
          <cell r="O83">
            <v>4.8781749028749868</v>
          </cell>
          <cell r="P83">
            <v>4.9025107797736256</v>
          </cell>
          <cell r="R83">
            <v>0</v>
          </cell>
        </row>
        <row r="84">
          <cell r="R84">
            <v>0</v>
          </cell>
        </row>
        <row r="85">
          <cell r="A85" t="str">
            <v>29G</v>
          </cell>
          <cell r="B85" t="str">
            <v>Home Equity Orig FR</v>
          </cell>
          <cell r="C85" t="str">
            <v/>
          </cell>
          <cell r="D85" t="str">
            <v>Volume</v>
          </cell>
          <cell r="E85">
            <v>26474672.219999999</v>
          </cell>
          <cell r="F85">
            <v>28000116.190000001</v>
          </cell>
          <cell r="G85">
            <v>47036929.559999995</v>
          </cell>
          <cell r="H85">
            <v>26671172.990000002</v>
          </cell>
          <cell r="I85">
            <v>18157402.100000001</v>
          </cell>
          <cell r="J85">
            <v>18728155.460000001</v>
          </cell>
          <cell r="K85">
            <v>13968861.310000001</v>
          </cell>
          <cell r="L85">
            <v>16409726.530000001</v>
          </cell>
          <cell r="M85">
            <v>59520457.431061</v>
          </cell>
          <cell r="N85">
            <v>52111913.434023447</v>
          </cell>
          <cell r="O85">
            <v>52740900.847672977</v>
          </cell>
          <cell r="P85">
            <v>47759561.700982995</v>
          </cell>
          <cell r="R85" t="str">
            <v>Home Equity Orig FR</v>
          </cell>
        </row>
        <row r="86">
          <cell r="A86" t="str">
            <v>29r</v>
          </cell>
          <cell r="B86" t="str">
            <v/>
          </cell>
          <cell r="C86" t="str">
            <v/>
          </cell>
          <cell r="D86" t="str">
            <v>Rate</v>
          </cell>
          <cell r="E86">
            <v>7.0522045313617108</v>
          </cell>
          <cell r="F86">
            <v>6.1627019988555274</v>
          </cell>
          <cell r="G86">
            <v>6.6169416984049425</v>
          </cell>
          <cell r="H86">
            <v>5.787902781016756</v>
          </cell>
          <cell r="I86">
            <v>7.0518253708497198</v>
          </cell>
          <cell r="J86">
            <v>6.6751499199804272</v>
          </cell>
          <cell r="K86">
            <v>7.3575605762242331</v>
          </cell>
          <cell r="L86">
            <v>7.2604512014558233</v>
          </cell>
          <cell r="M86">
            <v>7.1237678982229253</v>
          </cell>
          <cell r="N86">
            <v>7.1586235953332835</v>
          </cell>
          <cell r="O86">
            <v>7.1731701572684976</v>
          </cell>
          <cell r="P86">
            <v>7.1931831264378161</v>
          </cell>
          <cell r="R86" t="str">
            <v/>
          </cell>
        </row>
        <row r="87">
          <cell r="A87" t="str">
            <v>30G</v>
          </cell>
          <cell r="B87" t="str">
            <v>Home Equity Purch FR</v>
          </cell>
          <cell r="C87" t="str">
            <v/>
          </cell>
          <cell r="D87" t="str">
            <v>Volume</v>
          </cell>
          <cell r="E87">
            <v>0</v>
          </cell>
          <cell r="F87">
            <v>0</v>
          </cell>
          <cell r="G87">
            <v>0</v>
          </cell>
          <cell r="H87">
            <v>0</v>
          </cell>
          <cell r="I87">
            <v>0</v>
          </cell>
          <cell r="J87">
            <v>0</v>
          </cell>
          <cell r="K87">
            <v>0</v>
          </cell>
          <cell r="L87">
            <v>0</v>
          </cell>
          <cell r="M87">
            <v>0</v>
          </cell>
          <cell r="N87">
            <v>0</v>
          </cell>
          <cell r="O87">
            <v>0</v>
          </cell>
          <cell r="P87">
            <v>0</v>
          </cell>
          <cell r="R87" t="str">
            <v>Home Equity Purch FR</v>
          </cell>
        </row>
        <row r="88">
          <cell r="A88" t="str">
            <v>30r</v>
          </cell>
          <cell r="B88" t="str">
            <v/>
          </cell>
          <cell r="C88" t="str">
            <v/>
          </cell>
          <cell r="D88" t="str">
            <v>Rate</v>
          </cell>
          <cell r="E88">
            <v>0</v>
          </cell>
          <cell r="F88">
            <v>0</v>
          </cell>
          <cell r="G88">
            <v>0</v>
          </cell>
          <cell r="H88">
            <v>0</v>
          </cell>
          <cell r="I88">
            <v>0</v>
          </cell>
          <cell r="J88">
            <v>0</v>
          </cell>
          <cell r="K88">
            <v>0</v>
          </cell>
          <cell r="L88">
            <v>0</v>
          </cell>
          <cell r="M88">
            <v>0</v>
          </cell>
          <cell r="N88">
            <v>0</v>
          </cell>
          <cell r="O88">
            <v>0</v>
          </cell>
          <cell r="P88">
            <v>0</v>
          </cell>
          <cell r="R88" t="str">
            <v/>
          </cell>
        </row>
        <row r="89">
          <cell r="A89" t="str">
            <v>T_FRHE</v>
          </cell>
          <cell r="B89" t="str">
            <v>Total FR Home Equity Loans</v>
          </cell>
          <cell r="D89" t="str">
            <v>Volume</v>
          </cell>
          <cell r="E89">
            <v>26474672.219999999</v>
          </cell>
          <cell r="F89">
            <v>28000116.190000001</v>
          </cell>
          <cell r="G89">
            <v>47036929.559999995</v>
          </cell>
          <cell r="H89">
            <v>26671172.990000002</v>
          </cell>
          <cell r="I89">
            <v>18157402.100000001</v>
          </cell>
          <cell r="J89">
            <v>18728155.460000001</v>
          </cell>
          <cell r="K89">
            <v>13968861.310000001</v>
          </cell>
          <cell r="L89">
            <v>16409726.530000001</v>
          </cell>
          <cell r="M89">
            <v>59520457.431061</v>
          </cell>
          <cell r="N89">
            <v>52111913.434023447</v>
          </cell>
          <cell r="O89">
            <v>52740900.847672977</v>
          </cell>
          <cell r="P89">
            <v>47759561.700982995</v>
          </cell>
          <cell r="R89" t="str">
            <v>Total FR Home Equity Loans</v>
          </cell>
        </row>
        <row r="90">
          <cell r="A90" t="str">
            <v>T_FRHEr</v>
          </cell>
          <cell r="D90" t="str">
            <v>Rate</v>
          </cell>
          <cell r="E90">
            <v>7.0522045313617108</v>
          </cell>
          <cell r="F90">
            <v>6.1627019988555274</v>
          </cell>
          <cell r="G90">
            <v>6.6169416984049425</v>
          </cell>
          <cell r="H90">
            <v>5.787902781016756</v>
          </cell>
          <cell r="I90">
            <v>7.0518253708497198</v>
          </cell>
          <cell r="J90">
            <v>6.6751499199804272</v>
          </cell>
          <cell r="K90">
            <v>7.3575605762242331</v>
          </cell>
          <cell r="L90">
            <v>7.2604512014558233</v>
          </cell>
          <cell r="M90">
            <v>7.1237678982229253</v>
          </cell>
          <cell r="N90">
            <v>7.1586235953332835</v>
          </cell>
          <cell r="O90">
            <v>7.1731701572684976</v>
          </cell>
          <cell r="P90">
            <v>7.1931831264378161</v>
          </cell>
          <cell r="R90">
            <v>0</v>
          </cell>
        </row>
        <row r="91">
          <cell r="R91">
            <v>0</v>
          </cell>
        </row>
        <row r="92">
          <cell r="A92" t="str">
            <v>31G</v>
          </cell>
          <cell r="B92" t="str">
            <v>Home Equity Orig VR</v>
          </cell>
          <cell r="C92" t="str">
            <v/>
          </cell>
          <cell r="D92" t="str">
            <v>Volume</v>
          </cell>
          <cell r="E92">
            <v>47654813.439999998</v>
          </cell>
          <cell r="F92">
            <v>97894936.5</v>
          </cell>
          <cell r="G92">
            <v>146695282.82999998</v>
          </cell>
          <cell r="H92">
            <v>136173198.63</v>
          </cell>
          <cell r="I92">
            <v>104140625.94</v>
          </cell>
          <cell r="J92">
            <v>113099917.45</v>
          </cell>
          <cell r="K92">
            <v>78257478.520000011</v>
          </cell>
          <cell r="L92">
            <v>77806763.170000002</v>
          </cell>
          <cell r="M92">
            <v>184508560.52187401</v>
          </cell>
          <cell r="N92">
            <v>196144565.87682301</v>
          </cell>
          <cell r="O92">
            <v>204286476.96822715</v>
          </cell>
          <cell r="P92">
            <v>185643884.26031142</v>
          </cell>
          <cell r="R92" t="str">
            <v>Home Equity Orig VR</v>
          </cell>
        </row>
        <row r="93">
          <cell r="A93" t="str">
            <v>31r</v>
          </cell>
          <cell r="B93" t="str">
            <v/>
          </cell>
          <cell r="C93" t="str">
            <v/>
          </cell>
          <cell r="D93" t="str">
            <v>Rate</v>
          </cell>
          <cell r="E93">
            <v>5.8457700708396692</v>
          </cell>
          <cell r="F93">
            <v>4.9486820159467593</v>
          </cell>
          <cell r="G93">
            <v>4.8880289467798699</v>
          </cell>
          <cell r="H93">
            <v>4.0663633649941238</v>
          </cell>
          <cell r="I93">
            <v>4.2849258427618402</v>
          </cell>
          <cell r="J93">
            <v>4.2165573849912654</v>
          </cell>
          <cell r="K93">
            <v>4.1065907708905822</v>
          </cell>
          <cell r="L93">
            <v>4.3283297083247625</v>
          </cell>
          <cell r="M93">
            <v>4.5123344645886938</v>
          </cell>
          <cell r="N93">
            <v>4.5117076921833581</v>
          </cell>
          <cell r="O93">
            <v>4.5110931555192071</v>
          </cell>
          <cell r="P93">
            <v>4.5121721780361073</v>
          </cell>
          <cell r="R93" t="str">
            <v/>
          </cell>
        </row>
        <row r="94">
          <cell r="A94" t="str">
            <v>32G</v>
          </cell>
          <cell r="B94" t="str">
            <v>Home Equity Purch VR</v>
          </cell>
          <cell r="C94" t="str">
            <v/>
          </cell>
          <cell r="D94" t="str">
            <v>Volume</v>
          </cell>
          <cell r="E94">
            <v>0</v>
          </cell>
          <cell r="F94">
            <v>0</v>
          </cell>
          <cell r="G94">
            <v>0</v>
          </cell>
          <cell r="H94">
            <v>0</v>
          </cell>
          <cell r="I94">
            <v>0</v>
          </cell>
          <cell r="J94">
            <v>0</v>
          </cell>
          <cell r="K94">
            <v>0</v>
          </cell>
          <cell r="L94">
            <v>0</v>
          </cell>
          <cell r="M94">
            <v>-204561.56808287691</v>
          </cell>
          <cell r="N94">
            <v>-185720.5191394815</v>
          </cell>
          <cell r="O94">
            <v>-172971.9042716962</v>
          </cell>
          <cell r="P94">
            <v>-161071.57358775291</v>
          </cell>
          <cell r="R94" t="str">
            <v>Home Equity Purch VR</v>
          </cell>
        </row>
        <row r="95">
          <cell r="A95" t="str">
            <v>32r</v>
          </cell>
          <cell r="B95" t="str">
            <v/>
          </cell>
          <cell r="C95" t="str">
            <v/>
          </cell>
          <cell r="D95" t="str">
            <v>Rate</v>
          </cell>
          <cell r="E95">
            <v>0</v>
          </cell>
          <cell r="F95">
            <v>0</v>
          </cell>
          <cell r="G95">
            <v>0</v>
          </cell>
          <cell r="H95">
            <v>0</v>
          </cell>
          <cell r="I95">
            <v>0</v>
          </cell>
          <cell r="J95">
            <v>0</v>
          </cell>
          <cell r="K95">
            <v>0</v>
          </cell>
          <cell r="L95">
            <v>0</v>
          </cell>
          <cell r="M95">
            <v>0</v>
          </cell>
          <cell r="N95">
            <v>0</v>
          </cell>
          <cell r="O95">
            <v>0</v>
          </cell>
          <cell r="P95">
            <v>0</v>
          </cell>
          <cell r="R95" t="str">
            <v/>
          </cell>
        </row>
        <row r="96">
          <cell r="A96" t="str">
            <v>T_HELOC</v>
          </cell>
          <cell r="B96" t="str">
            <v>Total Home Equity LOC</v>
          </cell>
          <cell r="D96" t="str">
            <v>Volume</v>
          </cell>
          <cell r="E96">
            <v>47654813.439999998</v>
          </cell>
          <cell r="F96">
            <v>97894936.5</v>
          </cell>
          <cell r="G96">
            <v>146695282.82999998</v>
          </cell>
          <cell r="H96">
            <v>136173198.63</v>
          </cell>
          <cell r="I96">
            <v>104140625.94</v>
          </cell>
          <cell r="J96">
            <v>113099917.45</v>
          </cell>
          <cell r="K96">
            <v>78257478.520000011</v>
          </cell>
          <cell r="L96">
            <v>77806763.170000002</v>
          </cell>
          <cell r="M96">
            <v>184303998.95379114</v>
          </cell>
          <cell r="N96">
            <v>195958845.35768354</v>
          </cell>
          <cell r="O96">
            <v>204113505.06395546</v>
          </cell>
          <cell r="P96">
            <v>185482812.68672368</v>
          </cell>
          <cell r="R96" t="str">
            <v>Total Home Equity LOC</v>
          </cell>
        </row>
        <row r="97">
          <cell r="A97" t="str">
            <v>T_HELOCr</v>
          </cell>
          <cell r="D97" t="str">
            <v>Rate</v>
          </cell>
          <cell r="E97">
            <v>5.8457700708396692</v>
          </cell>
          <cell r="F97">
            <v>4.9486820159467593</v>
          </cell>
          <cell r="G97">
            <v>4.8880289467798699</v>
          </cell>
          <cell r="H97">
            <v>4.0663633649941238</v>
          </cell>
          <cell r="I97">
            <v>4.2849258427618402</v>
          </cell>
          <cell r="J97">
            <v>4.2165573849912654</v>
          </cell>
          <cell r="K97">
            <v>4.1065907708905822</v>
          </cell>
          <cell r="L97">
            <v>4.3283297083247625</v>
          </cell>
          <cell r="M97">
            <v>4.5173427672789792</v>
          </cell>
          <cell r="N97">
            <v>4.515983675200447</v>
          </cell>
          <cell r="O97">
            <v>4.5149159911185111</v>
          </cell>
          <cell r="P97">
            <v>4.5160905069771431</v>
          </cell>
          <cell r="R97">
            <v>0</v>
          </cell>
        </row>
        <row r="98">
          <cell r="R98">
            <v>0</v>
          </cell>
        </row>
        <row r="99">
          <cell r="A99" t="str">
            <v>T_HE</v>
          </cell>
          <cell r="B99" t="str">
            <v>Total Home Equity Loans</v>
          </cell>
          <cell r="D99" t="str">
            <v>Volume</v>
          </cell>
          <cell r="E99">
            <v>74129485.659999996</v>
          </cell>
          <cell r="F99">
            <v>125895052.69</v>
          </cell>
          <cell r="G99">
            <v>193732212.38999999</v>
          </cell>
          <cell r="H99">
            <v>162844371.62</v>
          </cell>
          <cell r="I99">
            <v>122298028.03999999</v>
          </cell>
          <cell r="J99">
            <v>131828072.91</v>
          </cell>
          <cell r="K99">
            <v>92226339.830000013</v>
          </cell>
          <cell r="L99">
            <v>94216489.700000003</v>
          </cell>
          <cell r="M99">
            <v>243824456.38485214</v>
          </cell>
          <cell r="N99">
            <v>248070758.79170698</v>
          </cell>
          <cell r="O99">
            <v>256854405.91162843</v>
          </cell>
          <cell r="P99">
            <v>233242374.38770667</v>
          </cell>
          <cell r="R99" t="str">
            <v>Total Home Equity Loans</v>
          </cell>
        </row>
        <row r="100">
          <cell r="A100" t="str">
            <v>T_HEr</v>
          </cell>
          <cell r="D100" t="str">
            <v>Rate</v>
          </cell>
          <cell r="E100">
            <v>6.27663717605241</v>
          </cell>
          <cell r="F100">
            <v>5.2186902478200947</v>
          </cell>
          <cell r="G100">
            <v>5.3077977932217015</v>
          </cell>
          <cell r="H100">
            <v>4.3483226069198295</v>
          </cell>
          <cell r="I100">
            <v>4.6957232048040147</v>
          </cell>
          <cell r="J100">
            <v>4.5658373387345614</v>
          </cell>
          <cell r="K100">
            <v>4.5989918183289999</v>
          </cell>
          <cell r="L100">
            <v>4.8390185697780241</v>
          </cell>
          <cell r="M100">
            <v>5.1536022235852448</v>
          </cell>
          <cell r="N100">
            <v>5.0711197316466965</v>
          </cell>
          <cell r="O100">
            <v>5.0607455201360736</v>
          </cell>
          <cell r="P100">
            <v>5.0642617836331105</v>
          </cell>
          <cell r="R100">
            <v>0</v>
          </cell>
        </row>
        <row r="101">
          <cell r="E101">
            <v>0</v>
          </cell>
          <cell r="F101">
            <v>0</v>
          </cell>
          <cell r="G101">
            <v>0</v>
          </cell>
          <cell r="H101">
            <v>0</v>
          </cell>
          <cell r="I101">
            <v>0</v>
          </cell>
          <cell r="J101">
            <v>0</v>
          </cell>
          <cell r="K101">
            <v>0</v>
          </cell>
          <cell r="L101">
            <v>0</v>
          </cell>
          <cell r="R101">
            <v>0</v>
          </cell>
        </row>
        <row r="102">
          <cell r="A102" t="str">
            <v>33G</v>
          </cell>
          <cell r="B102" t="str">
            <v>Auto</v>
          </cell>
          <cell r="C102" t="str">
            <v>Auto Direct FASB BS</v>
          </cell>
          <cell r="D102" t="str">
            <v>Volume</v>
          </cell>
          <cell r="E102">
            <v>0</v>
          </cell>
          <cell r="F102">
            <v>0</v>
          </cell>
          <cell r="G102">
            <v>0</v>
          </cell>
          <cell r="H102">
            <v>0</v>
          </cell>
          <cell r="I102">
            <v>0</v>
          </cell>
          <cell r="J102">
            <v>0</v>
          </cell>
          <cell r="K102">
            <v>0</v>
          </cell>
          <cell r="L102">
            <v>0</v>
          </cell>
          <cell r="M102">
            <v>-1883.0648363241489</v>
          </cell>
          <cell r="N102">
            <v>-1809.5127215607899</v>
          </cell>
          <cell r="O102">
            <v>-1780.09107180305</v>
          </cell>
          <cell r="P102">
            <v>-1711.802753099063</v>
          </cell>
          <cell r="R102" t="str">
            <v>Auto Direct FASB BS</v>
          </cell>
        </row>
        <row r="103">
          <cell r="A103" t="str">
            <v>33r</v>
          </cell>
          <cell r="B103" t="str">
            <v/>
          </cell>
          <cell r="C103" t="str">
            <v/>
          </cell>
          <cell r="D103" t="str">
            <v>Rate</v>
          </cell>
          <cell r="E103">
            <v>0</v>
          </cell>
          <cell r="F103">
            <v>0</v>
          </cell>
          <cell r="G103">
            <v>0</v>
          </cell>
          <cell r="H103">
            <v>0</v>
          </cell>
          <cell r="I103">
            <v>0</v>
          </cell>
          <cell r="J103">
            <v>0</v>
          </cell>
          <cell r="K103">
            <v>0</v>
          </cell>
          <cell r="L103">
            <v>0</v>
          </cell>
          <cell r="M103">
            <v>0</v>
          </cell>
          <cell r="N103">
            <v>0</v>
          </cell>
          <cell r="O103">
            <v>0</v>
          </cell>
          <cell r="P103">
            <v>0</v>
          </cell>
          <cell r="R103" t="str">
            <v/>
          </cell>
        </row>
        <row r="104">
          <cell r="A104" t="str">
            <v>34G</v>
          </cell>
          <cell r="B104" t="str">
            <v>Auto Direct FR - NV</v>
          </cell>
          <cell r="C104" t="str">
            <v/>
          </cell>
          <cell r="D104" t="str">
            <v>Volume</v>
          </cell>
          <cell r="E104">
            <v>0</v>
          </cell>
          <cell r="F104">
            <v>0</v>
          </cell>
          <cell r="G104">
            <v>0</v>
          </cell>
          <cell r="H104">
            <v>0</v>
          </cell>
          <cell r="I104">
            <v>0</v>
          </cell>
          <cell r="J104">
            <v>0</v>
          </cell>
          <cell r="K104">
            <v>0</v>
          </cell>
          <cell r="L104">
            <v>0</v>
          </cell>
          <cell r="M104">
            <v>0</v>
          </cell>
          <cell r="N104">
            <v>0</v>
          </cell>
          <cell r="O104">
            <v>0</v>
          </cell>
          <cell r="P104">
            <v>0</v>
          </cell>
          <cell r="R104" t="str">
            <v>Auto Direct FR - NV</v>
          </cell>
        </row>
        <row r="105">
          <cell r="A105" t="str">
            <v>34r</v>
          </cell>
          <cell r="B105" t="str">
            <v/>
          </cell>
          <cell r="C105" t="str">
            <v/>
          </cell>
          <cell r="D105" t="str">
            <v>Rate</v>
          </cell>
          <cell r="E105">
            <v>0</v>
          </cell>
          <cell r="F105">
            <v>0</v>
          </cell>
          <cell r="G105">
            <v>0</v>
          </cell>
          <cell r="H105">
            <v>0</v>
          </cell>
          <cell r="I105">
            <v>0</v>
          </cell>
          <cell r="J105">
            <v>0</v>
          </cell>
          <cell r="K105">
            <v>0</v>
          </cell>
          <cell r="L105">
            <v>0</v>
          </cell>
          <cell r="M105">
            <v>0</v>
          </cell>
          <cell r="N105">
            <v>0</v>
          </cell>
          <cell r="O105">
            <v>0</v>
          </cell>
          <cell r="P105">
            <v>0</v>
          </cell>
          <cell r="R105" t="str">
            <v/>
          </cell>
        </row>
        <row r="106">
          <cell r="A106" t="str">
            <v>35G</v>
          </cell>
          <cell r="B106" t="str">
            <v/>
          </cell>
          <cell r="C106" t="str">
            <v>Auto Direct FR Act/Act</v>
          </cell>
          <cell r="D106" t="str">
            <v>Volume</v>
          </cell>
          <cell r="E106">
            <v>1286843.57</v>
          </cell>
          <cell r="F106">
            <v>611289.98</v>
          </cell>
          <cell r="G106">
            <v>581170.5</v>
          </cell>
          <cell r="H106">
            <v>983728.69</v>
          </cell>
          <cell r="I106">
            <v>570757.55000000005</v>
          </cell>
          <cell r="J106">
            <v>856228.98</v>
          </cell>
          <cell r="K106">
            <v>720061.61</v>
          </cell>
          <cell r="L106">
            <v>681197.75</v>
          </cell>
          <cell r="M106">
            <v>0</v>
          </cell>
          <cell r="N106">
            <v>0</v>
          </cell>
          <cell r="O106">
            <v>0</v>
          </cell>
          <cell r="P106">
            <v>0</v>
          </cell>
          <cell r="R106" t="str">
            <v>Auto Direct FR Act/Act</v>
          </cell>
        </row>
        <row r="107">
          <cell r="A107" t="str">
            <v>35r</v>
          </cell>
          <cell r="B107" t="str">
            <v/>
          </cell>
          <cell r="C107" t="str">
            <v/>
          </cell>
          <cell r="D107" t="str">
            <v>Rate</v>
          </cell>
          <cell r="E107">
            <v>7.7753051489389646</v>
          </cell>
          <cell r="F107">
            <v>8.4128611506113664</v>
          </cell>
          <cell r="G107">
            <v>7.6284548906043925</v>
          </cell>
          <cell r="H107">
            <v>7.9336095335391708</v>
          </cell>
          <cell r="I107">
            <v>7.9356225339463293</v>
          </cell>
          <cell r="J107">
            <v>6.8186176708244561</v>
          </cell>
          <cell r="K107">
            <v>7.3295156164484316</v>
          </cell>
          <cell r="L107">
            <v>7.1833782840592173</v>
          </cell>
          <cell r="M107">
            <v>0</v>
          </cell>
          <cell r="N107">
            <v>0</v>
          </cell>
          <cell r="O107">
            <v>0</v>
          </cell>
          <cell r="P107">
            <v>0</v>
          </cell>
          <cell r="R107" t="str">
            <v/>
          </cell>
        </row>
        <row r="108">
          <cell r="A108" t="str">
            <v>36G</v>
          </cell>
          <cell r="B108" t="str">
            <v/>
          </cell>
          <cell r="C108" t="str">
            <v>Auto Direct Purch Prm/Dsc BS</v>
          </cell>
          <cell r="D108" t="str">
            <v>Volume</v>
          </cell>
          <cell r="E108">
            <v>0</v>
          </cell>
          <cell r="F108">
            <v>0</v>
          </cell>
          <cell r="G108">
            <v>0</v>
          </cell>
          <cell r="H108">
            <v>0</v>
          </cell>
          <cell r="I108">
            <v>0</v>
          </cell>
          <cell r="J108">
            <v>0</v>
          </cell>
          <cell r="K108">
            <v>0</v>
          </cell>
          <cell r="L108">
            <v>0</v>
          </cell>
          <cell r="M108">
            <v>0</v>
          </cell>
          <cell r="N108">
            <v>0</v>
          </cell>
          <cell r="O108">
            <v>0</v>
          </cell>
          <cell r="P108">
            <v>0</v>
          </cell>
          <cell r="R108" t="str">
            <v>Auto Direct Purch Prm/Dsc BS</v>
          </cell>
        </row>
        <row r="109">
          <cell r="A109" t="str">
            <v>36r</v>
          </cell>
          <cell r="B109" t="str">
            <v/>
          </cell>
          <cell r="C109" t="str">
            <v/>
          </cell>
          <cell r="D109" t="str">
            <v>Rate</v>
          </cell>
          <cell r="E109">
            <v>0</v>
          </cell>
          <cell r="F109">
            <v>0</v>
          </cell>
          <cell r="G109">
            <v>0</v>
          </cell>
          <cell r="H109">
            <v>0</v>
          </cell>
          <cell r="I109">
            <v>0</v>
          </cell>
          <cell r="J109">
            <v>0</v>
          </cell>
          <cell r="K109">
            <v>0</v>
          </cell>
          <cell r="L109">
            <v>0</v>
          </cell>
          <cell r="M109">
            <v>0</v>
          </cell>
          <cell r="N109">
            <v>0</v>
          </cell>
          <cell r="O109">
            <v>0</v>
          </cell>
          <cell r="P109">
            <v>0</v>
          </cell>
          <cell r="R109" t="str">
            <v/>
          </cell>
        </row>
        <row r="110">
          <cell r="A110" t="str">
            <v>T_DAUTO</v>
          </cell>
          <cell r="B110" t="str">
            <v>Total Direct Auto</v>
          </cell>
          <cell r="D110" t="str">
            <v>Volume</v>
          </cell>
          <cell r="E110">
            <v>1286843.57</v>
          </cell>
          <cell r="F110">
            <v>611289.98</v>
          </cell>
          <cell r="G110">
            <v>581170.5</v>
          </cell>
          <cell r="H110">
            <v>983728.69</v>
          </cell>
          <cell r="I110">
            <v>570757.55000000005</v>
          </cell>
          <cell r="J110">
            <v>856228.98</v>
          </cell>
          <cell r="K110">
            <v>720061.61</v>
          </cell>
          <cell r="L110">
            <v>681197.75</v>
          </cell>
          <cell r="M110">
            <v>-1883.0648363241489</v>
          </cell>
          <cell r="N110">
            <v>-1809.5127215607899</v>
          </cell>
          <cell r="O110">
            <v>-1780.09107180305</v>
          </cell>
          <cell r="P110">
            <v>-1711.802753099063</v>
          </cell>
          <cell r="R110" t="str">
            <v>Total Direct Auto</v>
          </cell>
        </row>
        <row r="111">
          <cell r="A111" t="str">
            <v>T_DAUTOr</v>
          </cell>
          <cell r="D111" t="str">
            <v>Rate</v>
          </cell>
          <cell r="E111">
            <v>7.7753051489389646</v>
          </cell>
          <cell r="F111">
            <v>8.4128611506113664</v>
          </cell>
          <cell r="G111">
            <v>7.6284548906043925</v>
          </cell>
          <cell r="H111">
            <v>7.9336095335391708</v>
          </cell>
          <cell r="I111">
            <v>7.9356225339463293</v>
          </cell>
          <cell r="J111">
            <v>6.8186176708244561</v>
          </cell>
          <cell r="K111">
            <v>7.3295156164484316</v>
          </cell>
          <cell r="L111">
            <v>7.1833782840592173</v>
          </cell>
          <cell r="M111">
            <v>0</v>
          </cell>
          <cell r="N111">
            <v>0</v>
          </cell>
          <cell r="O111">
            <v>0</v>
          </cell>
          <cell r="P111">
            <v>0</v>
          </cell>
          <cell r="R111">
            <v>0</v>
          </cell>
        </row>
        <row r="112">
          <cell r="E112">
            <v>0</v>
          </cell>
          <cell r="F112">
            <v>0</v>
          </cell>
          <cell r="G112">
            <v>0</v>
          </cell>
          <cell r="H112">
            <v>0</v>
          </cell>
          <cell r="I112">
            <v>0</v>
          </cell>
          <cell r="J112">
            <v>0</v>
          </cell>
          <cell r="K112">
            <v>0</v>
          </cell>
          <cell r="L112">
            <v>0</v>
          </cell>
          <cell r="R112">
            <v>0</v>
          </cell>
        </row>
        <row r="113">
          <cell r="A113" t="str">
            <v>37G</v>
          </cell>
          <cell r="B113" t="str">
            <v/>
          </cell>
          <cell r="C113" t="str">
            <v>Auto Indirect FASB BS</v>
          </cell>
          <cell r="D113" t="str">
            <v>Volume</v>
          </cell>
          <cell r="E113">
            <v>0</v>
          </cell>
          <cell r="F113">
            <v>0</v>
          </cell>
          <cell r="G113">
            <v>0</v>
          </cell>
          <cell r="H113">
            <v>0</v>
          </cell>
          <cell r="I113">
            <v>0</v>
          </cell>
          <cell r="J113">
            <v>0</v>
          </cell>
          <cell r="K113">
            <v>0</v>
          </cell>
          <cell r="L113">
            <v>0</v>
          </cell>
          <cell r="M113">
            <v>-173545.46326432849</v>
          </cell>
          <cell r="N113">
            <v>-167220.3415898855</v>
          </cell>
          <cell r="O113">
            <v>-164403.6738174175</v>
          </cell>
          <cell r="P113">
            <v>-158417.9231763694</v>
          </cell>
          <cell r="R113" t="str">
            <v>Auto Indirect FASB BS</v>
          </cell>
        </row>
        <row r="114">
          <cell r="A114" t="str">
            <v>37r</v>
          </cell>
          <cell r="B114" t="str">
            <v/>
          </cell>
          <cell r="C114" t="str">
            <v/>
          </cell>
          <cell r="D114" t="str">
            <v>Rate</v>
          </cell>
          <cell r="E114">
            <v>0</v>
          </cell>
          <cell r="F114">
            <v>0</v>
          </cell>
          <cell r="G114">
            <v>0</v>
          </cell>
          <cell r="H114">
            <v>0</v>
          </cell>
          <cell r="I114">
            <v>0</v>
          </cell>
          <cell r="J114">
            <v>0</v>
          </cell>
          <cell r="K114">
            <v>0</v>
          </cell>
          <cell r="L114">
            <v>0</v>
          </cell>
          <cell r="M114">
            <v>0</v>
          </cell>
          <cell r="N114">
            <v>0</v>
          </cell>
          <cell r="O114">
            <v>0</v>
          </cell>
          <cell r="P114">
            <v>0</v>
          </cell>
          <cell r="R114" t="str">
            <v/>
          </cell>
        </row>
        <row r="115">
          <cell r="A115" t="str">
            <v>38G</v>
          </cell>
          <cell r="B115" t="str">
            <v/>
          </cell>
          <cell r="C115" t="str">
            <v>Auto Indirect FR - NV</v>
          </cell>
          <cell r="D115" t="str">
            <v>Volume</v>
          </cell>
          <cell r="E115">
            <v>0</v>
          </cell>
          <cell r="F115">
            <v>0</v>
          </cell>
          <cell r="G115">
            <v>0</v>
          </cell>
          <cell r="H115">
            <v>0</v>
          </cell>
          <cell r="I115">
            <v>0</v>
          </cell>
          <cell r="J115">
            <v>0</v>
          </cell>
          <cell r="K115">
            <v>0</v>
          </cell>
          <cell r="L115">
            <v>0</v>
          </cell>
          <cell r="M115">
            <v>80000000</v>
          </cell>
          <cell r="N115">
            <v>80000000</v>
          </cell>
          <cell r="O115">
            <v>80000000</v>
          </cell>
          <cell r="P115">
            <v>80000000</v>
          </cell>
          <cell r="R115" t="str">
            <v>Auto Indirect FR - NV</v>
          </cell>
        </row>
        <row r="116">
          <cell r="A116" t="str">
            <v>38r</v>
          </cell>
          <cell r="B116" t="str">
            <v/>
          </cell>
          <cell r="C116" t="str">
            <v/>
          </cell>
          <cell r="D116" t="str">
            <v>Rate</v>
          </cell>
          <cell r="E116">
            <v>0</v>
          </cell>
          <cell r="F116">
            <v>0</v>
          </cell>
          <cell r="G116">
            <v>0</v>
          </cell>
          <cell r="H116">
            <v>0</v>
          </cell>
          <cell r="I116">
            <v>0</v>
          </cell>
          <cell r="J116">
            <v>0</v>
          </cell>
          <cell r="K116">
            <v>0</v>
          </cell>
          <cell r="L116">
            <v>0</v>
          </cell>
          <cell r="M116">
            <v>6.3345108032226563</v>
          </cell>
          <cell r="N116">
            <v>6.3800029754638672</v>
          </cell>
          <cell r="O116">
            <v>6.4277539253234863</v>
          </cell>
          <cell r="P116">
            <v>6.4659638404846191</v>
          </cell>
          <cell r="R116" t="str">
            <v/>
          </cell>
        </row>
        <row r="117">
          <cell r="A117" t="str">
            <v>39G</v>
          </cell>
          <cell r="B117" t="str">
            <v/>
          </cell>
          <cell r="C117" t="str">
            <v>Auto Indirect FR Act/Act</v>
          </cell>
          <cell r="D117" t="str">
            <v>Volume</v>
          </cell>
          <cell r="E117">
            <v>220644266.13</v>
          </cell>
          <cell r="F117">
            <v>192571175.70999998</v>
          </cell>
          <cell r="G117">
            <v>153761839.88</v>
          </cell>
          <cell r="H117">
            <v>100282117.02000001</v>
          </cell>
          <cell r="I117">
            <v>72658044.640000001</v>
          </cell>
          <cell r="J117">
            <v>63444310.32</v>
          </cell>
          <cell r="K117">
            <v>62308511.409999989</v>
          </cell>
          <cell r="L117">
            <v>61312698.869999997</v>
          </cell>
          <cell r="M117">
            <v>0</v>
          </cell>
          <cell r="N117">
            <v>0</v>
          </cell>
          <cell r="O117">
            <v>0</v>
          </cell>
          <cell r="P117">
            <v>0</v>
          </cell>
          <cell r="R117" t="str">
            <v>Auto Indirect FR Act/Act</v>
          </cell>
        </row>
        <row r="118">
          <cell r="A118" t="str">
            <v>39r</v>
          </cell>
          <cell r="B118" t="str">
            <v/>
          </cell>
          <cell r="C118" t="str">
            <v/>
          </cell>
          <cell r="D118" t="str">
            <v>Rate</v>
          </cell>
          <cell r="E118">
            <v>6.5968685509434781</v>
          </cell>
          <cell r="F118">
            <v>5.833567709582014</v>
          </cell>
          <cell r="G118">
            <v>6.3499181078438589</v>
          </cell>
          <cell r="H118">
            <v>6.7966379370488079</v>
          </cell>
          <cell r="I118">
            <v>6.455891456215495</v>
          </cell>
          <cell r="J118">
            <v>6.5063845743323059</v>
          </cell>
          <cell r="K118">
            <v>6.9360297105804349</v>
          </cell>
          <cell r="L118">
            <v>6.8788148146234107</v>
          </cell>
          <cell r="M118">
            <v>0</v>
          </cell>
          <cell r="N118">
            <v>0</v>
          </cell>
          <cell r="O118">
            <v>0</v>
          </cell>
          <cell r="P118">
            <v>0</v>
          </cell>
          <cell r="R118" t="str">
            <v/>
          </cell>
        </row>
        <row r="119">
          <cell r="A119" t="str">
            <v>40G</v>
          </cell>
          <cell r="B119" t="str">
            <v/>
          </cell>
          <cell r="C119" t="str">
            <v>Auto Indirect Purch Prm/Dsc BS</v>
          </cell>
          <cell r="D119" t="str">
            <v>Volume</v>
          </cell>
          <cell r="E119">
            <v>0</v>
          </cell>
          <cell r="F119">
            <v>0</v>
          </cell>
          <cell r="G119">
            <v>0</v>
          </cell>
          <cell r="H119">
            <v>0</v>
          </cell>
          <cell r="I119">
            <v>0</v>
          </cell>
          <cell r="J119">
            <v>0</v>
          </cell>
          <cell r="K119">
            <v>0</v>
          </cell>
          <cell r="L119">
            <v>0</v>
          </cell>
          <cell r="M119">
            <v>-510881.41315164528</v>
          </cell>
          <cell r="N119">
            <v>-492261.5827128985</v>
          </cell>
          <cell r="O119">
            <v>-483969.90406621777</v>
          </cell>
          <cell r="P119">
            <v>-466349.11070895032</v>
          </cell>
          <cell r="R119" t="str">
            <v>Auto Indirect Purch Prm/Dsc BS</v>
          </cell>
        </row>
        <row r="120">
          <cell r="A120" t="str">
            <v>40r</v>
          </cell>
          <cell r="B120" t="str">
            <v/>
          </cell>
          <cell r="C120" t="str">
            <v/>
          </cell>
          <cell r="D120" t="str">
            <v>Rate</v>
          </cell>
          <cell r="E120">
            <v>0</v>
          </cell>
          <cell r="F120">
            <v>0</v>
          </cell>
          <cell r="G120">
            <v>0</v>
          </cell>
          <cell r="H120">
            <v>0</v>
          </cell>
          <cell r="I120">
            <v>0</v>
          </cell>
          <cell r="J120">
            <v>0</v>
          </cell>
          <cell r="K120">
            <v>0</v>
          </cell>
          <cell r="L120">
            <v>0</v>
          </cell>
          <cell r="M120">
            <v>0</v>
          </cell>
          <cell r="N120">
            <v>0</v>
          </cell>
          <cell r="O120">
            <v>0</v>
          </cell>
          <cell r="P120">
            <v>0</v>
          </cell>
          <cell r="R120" t="str">
            <v/>
          </cell>
        </row>
        <row r="121">
          <cell r="A121" t="str">
            <v>T_IAUTO</v>
          </cell>
          <cell r="B121" t="str">
            <v>Total Indirect Auto</v>
          </cell>
          <cell r="D121" t="str">
            <v>Volume</v>
          </cell>
          <cell r="E121">
            <v>220644266.13</v>
          </cell>
          <cell r="F121">
            <v>192571175.70999998</v>
          </cell>
          <cell r="G121">
            <v>153761839.88</v>
          </cell>
          <cell r="H121">
            <v>100282117.02000001</v>
          </cell>
          <cell r="I121">
            <v>72658044.640000001</v>
          </cell>
          <cell r="J121">
            <v>63444310.32</v>
          </cell>
          <cell r="K121">
            <v>62308511.409999989</v>
          </cell>
          <cell r="L121">
            <v>61312698.869999997</v>
          </cell>
          <cell r="M121">
            <v>79315573.123584017</v>
          </cell>
          <cell r="N121">
            <v>79340518.075697213</v>
          </cell>
          <cell r="O121">
            <v>79351626.422116369</v>
          </cell>
          <cell r="P121">
            <v>79375232.966114685</v>
          </cell>
          <cell r="R121" t="str">
            <v>Total Indirect Auto</v>
          </cell>
        </row>
        <row r="122">
          <cell r="A122" t="str">
            <v>T_IAUTOr</v>
          </cell>
          <cell r="D122" t="str">
            <v>Rate</v>
          </cell>
          <cell r="E122">
            <v>6.5968685509434781</v>
          </cell>
          <cell r="F122">
            <v>5.833567709582014</v>
          </cell>
          <cell r="G122">
            <v>6.3499181078438589</v>
          </cell>
          <cell r="H122">
            <v>6.7966379370488079</v>
          </cell>
          <cell r="I122">
            <v>6.455891456215495</v>
          </cell>
          <cell r="J122">
            <v>6.5063845743323059</v>
          </cell>
          <cell r="K122">
            <v>6.9360297105804349</v>
          </cell>
          <cell r="L122">
            <v>6.8788148146234107</v>
          </cell>
          <cell r="M122">
            <v>6.3891723188863923</v>
          </cell>
          <cell r="N122">
            <v>6.4330338447014759</v>
          </cell>
          <cell r="O122">
            <v>6.4802744091274072</v>
          </cell>
          <cell r="P122">
            <v>6.5168578145729077</v>
          </cell>
          <cell r="R122">
            <v>0</v>
          </cell>
        </row>
        <row r="123">
          <cell r="E123">
            <v>0</v>
          </cell>
          <cell r="F123">
            <v>0</v>
          </cell>
          <cell r="G123">
            <v>0</v>
          </cell>
          <cell r="H123">
            <v>0</v>
          </cell>
          <cell r="I123">
            <v>0</v>
          </cell>
          <cell r="J123">
            <v>0</v>
          </cell>
          <cell r="K123">
            <v>0</v>
          </cell>
          <cell r="L123">
            <v>0</v>
          </cell>
          <cell r="R123">
            <v>0</v>
          </cell>
        </row>
        <row r="124">
          <cell r="A124" t="str">
            <v>41G</v>
          </cell>
          <cell r="B124" t="str">
            <v/>
          </cell>
          <cell r="C124" t="str">
            <v>Auto Purchased FASB BS</v>
          </cell>
          <cell r="D124" t="str">
            <v>Volume</v>
          </cell>
          <cell r="E124">
            <v>0</v>
          </cell>
          <cell r="F124">
            <v>0</v>
          </cell>
          <cell r="G124">
            <v>0</v>
          </cell>
          <cell r="H124">
            <v>0</v>
          </cell>
          <cell r="I124">
            <v>0</v>
          </cell>
          <cell r="J124">
            <v>0</v>
          </cell>
          <cell r="K124">
            <v>0</v>
          </cell>
          <cell r="L124">
            <v>0</v>
          </cell>
          <cell r="M124">
            <v>-3.905341904006137</v>
          </cell>
          <cell r="N124">
            <v>-3.2684678033479888</v>
          </cell>
          <cell r="O124">
            <v>-2.7209733166833829</v>
          </cell>
          <cell r="P124">
            <v>-2.233101650228825</v>
          </cell>
          <cell r="R124" t="str">
            <v>Auto Purchased FASB BS</v>
          </cell>
        </row>
        <row r="125">
          <cell r="A125" t="str">
            <v>41r</v>
          </cell>
          <cell r="B125" t="str">
            <v/>
          </cell>
          <cell r="C125" t="str">
            <v/>
          </cell>
          <cell r="D125" t="str">
            <v>Rate</v>
          </cell>
          <cell r="E125">
            <v>0</v>
          </cell>
          <cell r="F125">
            <v>0</v>
          </cell>
          <cell r="G125">
            <v>0</v>
          </cell>
          <cell r="H125">
            <v>0</v>
          </cell>
          <cell r="I125">
            <v>0</v>
          </cell>
          <cell r="J125">
            <v>0</v>
          </cell>
          <cell r="K125">
            <v>0</v>
          </cell>
          <cell r="L125">
            <v>0</v>
          </cell>
          <cell r="M125">
            <v>0</v>
          </cell>
          <cell r="N125">
            <v>0</v>
          </cell>
          <cell r="O125">
            <v>0</v>
          </cell>
          <cell r="P125">
            <v>0</v>
          </cell>
          <cell r="R125" t="str">
            <v/>
          </cell>
        </row>
        <row r="126">
          <cell r="A126" t="str">
            <v>411G</v>
          </cell>
          <cell r="B126" t="str">
            <v/>
          </cell>
          <cell r="C126" t="str">
            <v>Auto Purchased FR Act/Act</v>
          </cell>
          <cell r="D126" t="str">
            <v>Volume</v>
          </cell>
          <cell r="E126">
            <v>0</v>
          </cell>
          <cell r="F126">
            <v>0</v>
          </cell>
          <cell r="G126">
            <v>0</v>
          </cell>
          <cell r="H126">
            <v>0</v>
          </cell>
          <cell r="I126">
            <v>0</v>
          </cell>
          <cell r="J126">
            <v>0</v>
          </cell>
          <cell r="K126">
            <v>0</v>
          </cell>
          <cell r="L126">
            <v>0</v>
          </cell>
          <cell r="M126">
            <v>0</v>
          </cell>
          <cell r="N126">
            <v>0</v>
          </cell>
          <cell r="O126">
            <v>0</v>
          </cell>
          <cell r="P126">
            <v>0</v>
          </cell>
          <cell r="R126" t="str">
            <v>Auto Purchased FR Act/Act</v>
          </cell>
        </row>
        <row r="127">
          <cell r="A127" t="str">
            <v>411r</v>
          </cell>
          <cell r="B127" t="str">
            <v/>
          </cell>
          <cell r="C127" t="str">
            <v/>
          </cell>
          <cell r="D127" t="str">
            <v>Rate</v>
          </cell>
          <cell r="E127">
            <v>0</v>
          </cell>
          <cell r="F127">
            <v>0</v>
          </cell>
          <cell r="G127">
            <v>0</v>
          </cell>
          <cell r="H127">
            <v>0</v>
          </cell>
          <cell r="I127">
            <v>0</v>
          </cell>
          <cell r="J127">
            <v>0</v>
          </cell>
          <cell r="K127">
            <v>0</v>
          </cell>
          <cell r="L127">
            <v>0</v>
          </cell>
          <cell r="M127">
            <v>0</v>
          </cell>
          <cell r="N127">
            <v>0</v>
          </cell>
          <cell r="O127">
            <v>0</v>
          </cell>
          <cell r="P127">
            <v>0</v>
          </cell>
          <cell r="R127" t="str">
            <v/>
          </cell>
        </row>
        <row r="128">
          <cell r="D128" t="str">
            <v>Volume</v>
          </cell>
          <cell r="E128">
            <v>0</v>
          </cell>
          <cell r="F128">
            <v>0</v>
          </cell>
          <cell r="G128">
            <v>0</v>
          </cell>
          <cell r="H128">
            <v>0</v>
          </cell>
          <cell r="I128">
            <v>0</v>
          </cell>
          <cell r="J128">
            <v>0</v>
          </cell>
          <cell r="K128">
            <v>0</v>
          </cell>
          <cell r="L128">
            <v>0</v>
          </cell>
          <cell r="M128">
            <v>0</v>
          </cell>
          <cell r="N128">
            <v>0</v>
          </cell>
          <cell r="O128">
            <v>0</v>
          </cell>
          <cell r="P128">
            <v>0</v>
          </cell>
          <cell r="R128">
            <v>0</v>
          </cell>
        </row>
        <row r="129">
          <cell r="D129" t="str">
            <v>Rate</v>
          </cell>
          <cell r="E129">
            <v>0</v>
          </cell>
          <cell r="F129">
            <v>0</v>
          </cell>
          <cell r="G129">
            <v>0</v>
          </cell>
          <cell r="H129">
            <v>0</v>
          </cell>
          <cell r="I129">
            <v>0</v>
          </cell>
          <cell r="J129">
            <v>0</v>
          </cell>
          <cell r="K129">
            <v>0</v>
          </cell>
          <cell r="L129">
            <v>0</v>
          </cell>
          <cell r="M129">
            <v>0</v>
          </cell>
          <cell r="N129">
            <v>0</v>
          </cell>
          <cell r="O129">
            <v>0</v>
          </cell>
          <cell r="P129">
            <v>0</v>
          </cell>
          <cell r="R129">
            <v>0</v>
          </cell>
        </row>
        <row r="130">
          <cell r="A130" t="str">
            <v>T_PAUTO</v>
          </cell>
          <cell r="B130" t="str">
            <v>Total Purchased Auto</v>
          </cell>
          <cell r="D130" t="str">
            <v>Volume</v>
          </cell>
          <cell r="E130">
            <v>0</v>
          </cell>
          <cell r="F130">
            <v>0</v>
          </cell>
          <cell r="G130">
            <v>0</v>
          </cell>
          <cell r="H130">
            <v>0</v>
          </cell>
          <cell r="I130">
            <v>0</v>
          </cell>
          <cell r="J130">
            <v>0</v>
          </cell>
          <cell r="K130">
            <v>0</v>
          </cell>
          <cell r="L130">
            <v>0</v>
          </cell>
          <cell r="M130">
            <v>-3.905341904006137</v>
          </cell>
          <cell r="N130">
            <v>-3.2684678033479888</v>
          </cell>
          <cell r="O130">
            <v>-2.7209733166833829</v>
          </cell>
          <cell r="P130">
            <v>-2.233101650228825</v>
          </cell>
          <cell r="R130" t="str">
            <v>Total Purchased Auto</v>
          </cell>
        </row>
        <row r="131">
          <cell r="A131" t="str">
            <v>T_PAUTOr</v>
          </cell>
          <cell r="D131" t="str">
            <v>Rate</v>
          </cell>
          <cell r="E131">
            <v>0</v>
          </cell>
          <cell r="F131">
            <v>0</v>
          </cell>
          <cell r="G131">
            <v>0</v>
          </cell>
          <cell r="H131">
            <v>0</v>
          </cell>
          <cell r="I131">
            <v>0</v>
          </cell>
          <cell r="J131">
            <v>0</v>
          </cell>
          <cell r="K131">
            <v>0</v>
          </cell>
          <cell r="L131">
            <v>0</v>
          </cell>
          <cell r="M131">
            <v>0</v>
          </cell>
          <cell r="N131">
            <v>0</v>
          </cell>
          <cell r="O131">
            <v>0</v>
          </cell>
          <cell r="P131">
            <v>0</v>
          </cell>
          <cell r="R131">
            <v>0</v>
          </cell>
        </row>
        <row r="132">
          <cell r="E132">
            <v>0</v>
          </cell>
          <cell r="F132">
            <v>0</v>
          </cell>
          <cell r="G132">
            <v>0</v>
          </cell>
          <cell r="H132">
            <v>0</v>
          </cell>
          <cell r="I132">
            <v>0</v>
          </cell>
          <cell r="J132">
            <v>0</v>
          </cell>
          <cell r="K132">
            <v>0</v>
          </cell>
          <cell r="L132">
            <v>0</v>
          </cell>
          <cell r="R132">
            <v>0</v>
          </cell>
        </row>
        <row r="133">
          <cell r="A133" t="str">
            <v>T_AUTO</v>
          </cell>
          <cell r="B133" t="str">
            <v>Total Auto</v>
          </cell>
          <cell r="D133" t="str">
            <v>Volume</v>
          </cell>
          <cell r="E133">
            <v>221931109.69999999</v>
          </cell>
          <cell r="F133">
            <v>193182465.68999997</v>
          </cell>
          <cell r="G133">
            <v>154343010.38</v>
          </cell>
          <cell r="H133">
            <v>101265845.71000001</v>
          </cell>
          <cell r="I133">
            <v>73228802.189999998</v>
          </cell>
          <cell r="J133">
            <v>64300539.299999997</v>
          </cell>
          <cell r="K133">
            <v>63028573.019999988</v>
          </cell>
          <cell r="L133">
            <v>61993896.619999997</v>
          </cell>
          <cell r="M133">
            <v>79313686.153405786</v>
          </cell>
          <cell r="N133">
            <v>79338705.294507861</v>
          </cell>
          <cell r="O133">
            <v>79349843.610071257</v>
          </cell>
          <cell r="P133">
            <v>79373518.930259928</v>
          </cell>
          <cell r="R133" t="str">
            <v>Total Auto</v>
          </cell>
        </row>
        <row r="134">
          <cell r="A134" t="str">
            <v>T_AUTOr</v>
          </cell>
          <cell r="D134" t="str">
            <v>Rate</v>
          </cell>
          <cell r="E134">
            <v>6.6037015882803027</v>
          </cell>
          <cell r="F134">
            <v>5.8417294039177259</v>
          </cell>
          <cell r="G134">
            <v>6.3547323709548076</v>
          </cell>
          <cell r="H134">
            <v>6.8076828413928228</v>
          </cell>
          <cell r="I134">
            <v>6.4674247280884014</v>
          </cell>
          <cell r="J134">
            <v>6.5105422848063101</v>
          </cell>
          <cell r="K134">
            <v>6.940525038355057</v>
          </cell>
          <cell r="L134">
            <v>6.8821614013266714</v>
          </cell>
          <cell r="M134">
            <v>6.3893243251568608</v>
          </cell>
          <cell r="N134">
            <v>6.4331808307494693</v>
          </cell>
          <cell r="O134">
            <v>6.4804200062797976</v>
          </cell>
          <cell r="P134">
            <v>6.5169985432202591</v>
          </cell>
          <cell r="R134">
            <v>0</v>
          </cell>
        </row>
        <row r="135">
          <cell r="R135">
            <v>0</v>
          </cell>
        </row>
        <row r="136">
          <cell r="A136" t="str">
            <v>413G</v>
          </cell>
          <cell r="B136" t="str">
            <v>Secured Consumer - Other</v>
          </cell>
          <cell r="D136" t="str">
            <v>Volume</v>
          </cell>
          <cell r="E136">
            <v>2890340.32</v>
          </cell>
          <cell r="F136">
            <v>1448659.2</v>
          </cell>
          <cell r="G136">
            <v>1028918.42</v>
          </cell>
          <cell r="H136">
            <v>2749661.06</v>
          </cell>
          <cell r="I136">
            <v>1030942.36</v>
          </cell>
          <cell r="J136">
            <v>3001357.7</v>
          </cell>
          <cell r="K136">
            <v>1330972</v>
          </cell>
          <cell r="L136">
            <v>1056192.22</v>
          </cell>
          <cell r="M136">
            <v>4807192.1481472263</v>
          </cell>
          <cell r="N136">
            <v>4701446.3932964392</v>
          </cell>
          <cell r="O136">
            <v>4623779.75582295</v>
          </cell>
          <cell r="P136">
            <v>4636122.7266838811</v>
          </cell>
          <cell r="R136" t="str">
            <v>Secured Consumer - Other</v>
          </cell>
        </row>
        <row r="137">
          <cell r="A137" t="str">
            <v>413r</v>
          </cell>
          <cell r="B137" t="str">
            <v/>
          </cell>
          <cell r="D137" t="str">
            <v>Rate</v>
          </cell>
          <cell r="E137">
            <v>7.0254375356048033</v>
          </cell>
          <cell r="F137">
            <v>7.1825097921581555</v>
          </cell>
          <cell r="G137">
            <v>6.0646724020160896</v>
          </cell>
          <cell r="H137">
            <v>6.9990139536688929</v>
          </cell>
          <cell r="I137">
            <v>6.1269067309446861</v>
          </cell>
          <cell r="J137">
            <v>6.0293229701344826</v>
          </cell>
          <cell r="K137">
            <v>6.165697531127627</v>
          </cell>
          <cell r="L137">
            <v>6.1416824770778939</v>
          </cell>
          <cell r="M137">
            <v>6.5620862038070742</v>
          </cell>
          <cell r="N137">
            <v>6.4332884983770127</v>
          </cell>
          <cell r="O137">
            <v>6.5233144810345571</v>
          </cell>
          <cell r="P137">
            <v>6.5410741711261569</v>
          </cell>
          <cell r="R137" t="str">
            <v/>
          </cell>
        </row>
        <row r="138">
          <cell r="A138" t="str">
            <v>42G</v>
          </cell>
          <cell r="B138" t="str">
            <v>Unsecured Consumer</v>
          </cell>
          <cell r="D138" t="str">
            <v>Volume</v>
          </cell>
          <cell r="E138">
            <v>136164.01999999999</v>
          </cell>
          <cell r="F138">
            <v>261338.08</v>
          </cell>
          <cell r="G138">
            <v>426822.57</v>
          </cell>
          <cell r="H138">
            <v>392781.38</v>
          </cell>
          <cell r="I138">
            <v>635859.35</v>
          </cell>
          <cell r="J138">
            <v>597215.15</v>
          </cell>
          <cell r="K138">
            <v>276239.19</v>
          </cell>
          <cell r="L138">
            <v>246376.43</v>
          </cell>
          <cell r="M138">
            <v>2435032.6649804995</v>
          </cell>
          <cell r="N138">
            <v>2665330.1146081272</v>
          </cell>
          <cell r="O138">
            <v>2121588.0711194729</v>
          </cell>
          <cell r="P138">
            <v>1949167.8660233556</v>
          </cell>
          <cell r="R138" t="str">
            <v>Unsecured Consumer</v>
          </cell>
        </row>
        <row r="139">
          <cell r="A139" t="str">
            <v>42r</v>
          </cell>
          <cell r="B139" t="str">
            <v/>
          </cell>
          <cell r="D139" t="str">
            <v>Rate</v>
          </cell>
          <cell r="E139">
            <v>10.39332372384423</v>
          </cell>
          <cell r="F139">
            <v>8.7125344852154747</v>
          </cell>
          <cell r="G139">
            <v>7.6632146399849477</v>
          </cell>
          <cell r="H139">
            <v>8.2954990893407423</v>
          </cell>
          <cell r="I139">
            <v>6.1800623032436341</v>
          </cell>
          <cell r="J139">
            <v>7.0133570122928051</v>
          </cell>
          <cell r="K139">
            <v>9.4098209862981435</v>
          </cell>
          <cell r="L139">
            <v>10.487918677123455</v>
          </cell>
          <cell r="M139">
            <v>9.8142944490430093</v>
          </cell>
          <cell r="N139">
            <v>9.8477386876760207</v>
          </cell>
          <cell r="O139">
            <v>9.8964714657529385</v>
          </cell>
          <cell r="P139">
            <v>9.9351796259250449</v>
          </cell>
          <cell r="R139" t="str">
            <v/>
          </cell>
        </row>
        <row r="140">
          <cell r="A140" t="str">
            <v>T_CNS</v>
          </cell>
          <cell r="B140" t="str">
            <v>Total Consumer Loans</v>
          </cell>
          <cell r="D140" t="str">
            <v>Volume</v>
          </cell>
          <cell r="E140">
            <v>299087099.69999999</v>
          </cell>
          <cell r="F140">
            <v>320787515.65999997</v>
          </cell>
          <cell r="G140">
            <v>349530963.75999999</v>
          </cell>
          <cell r="H140">
            <v>267252659.77000001</v>
          </cell>
          <cell r="I140">
            <v>197193631.94</v>
          </cell>
          <cell r="J140">
            <v>199727185.05999997</v>
          </cell>
          <cell r="K140">
            <v>156862124.03999999</v>
          </cell>
          <cell r="L140">
            <v>157512954.97</v>
          </cell>
          <cell r="M140">
            <v>330380367.35138565</v>
          </cell>
          <cell r="N140">
            <v>334776240.59411937</v>
          </cell>
          <cell r="O140">
            <v>342949617.34864211</v>
          </cell>
          <cell r="P140">
            <v>319201183.9106738</v>
          </cell>
          <cell r="R140" t="str">
            <v>Total Consumer Loans</v>
          </cell>
        </row>
        <row r="141">
          <cell r="A141" t="str">
            <v>T_CNSr</v>
          </cell>
          <cell r="D141" t="str">
            <v>Rate</v>
          </cell>
          <cell r="E141">
            <v>6.5284387431709074</v>
          </cell>
          <cell r="F141">
            <v>5.6056074878375464</v>
          </cell>
          <cell r="G141">
            <v>5.7751988495956184</v>
          </cell>
          <cell r="H141">
            <v>5.3132824111571235</v>
          </cell>
          <cell r="I141">
            <v>5.3659217183385275</v>
          </cell>
          <cell r="J141">
            <v>5.2212299257280685</v>
          </cell>
          <cell r="K141">
            <v>5.5616058301552496</v>
          </cell>
          <cell r="L141">
            <v>5.6607287892936924</v>
          </cell>
          <cell r="M141">
            <v>5.5051045444065343</v>
          </cell>
          <cell r="N141">
            <v>5.4510737979627786</v>
          </cell>
          <cell r="O141">
            <v>5.4388563478708916</v>
          </cell>
          <cell r="P141">
            <v>5.4766968099817488</v>
          </cell>
          <cell r="R141">
            <v>0</v>
          </cell>
        </row>
        <row r="142">
          <cell r="R142">
            <v>0</v>
          </cell>
        </row>
        <row r="143">
          <cell r="A143" t="str">
            <v>T_LOANS</v>
          </cell>
          <cell r="B143" t="str">
            <v>Total Loans</v>
          </cell>
          <cell r="D143" t="str">
            <v>Volume</v>
          </cell>
          <cell r="E143">
            <v>1160278705.8300002</v>
          </cell>
          <cell r="F143">
            <v>1338171330.8699999</v>
          </cell>
          <cell r="G143">
            <v>1243049656.1500001</v>
          </cell>
          <cell r="H143">
            <v>1119721596.9200001</v>
          </cell>
          <cell r="I143">
            <v>865704381.06000018</v>
          </cell>
          <cell r="J143">
            <v>782751439.92999995</v>
          </cell>
          <cell r="K143">
            <v>1196247515.0999999</v>
          </cell>
          <cell r="L143">
            <v>734055873.00999999</v>
          </cell>
          <cell r="M143">
            <v>1167513759.4995646</v>
          </cell>
          <cell r="N143">
            <v>1864034831.828352</v>
          </cell>
          <cell r="O143">
            <v>1120819954.9976258</v>
          </cell>
          <cell r="P143">
            <v>1094386555.9646828</v>
          </cell>
          <cell r="R143" t="str">
            <v>Total Loans</v>
          </cell>
        </row>
        <row r="144">
          <cell r="A144" t="str">
            <v>T_LOANSr</v>
          </cell>
          <cell r="D144" t="str">
            <v>Rate</v>
          </cell>
          <cell r="E144">
            <v>6.3048112334782527</v>
          </cell>
          <cell r="F144">
            <v>5.5580538456859756</v>
          </cell>
          <cell r="G144">
            <v>5.4703475179655126</v>
          </cell>
          <cell r="H144">
            <v>5.4894676089337846</v>
          </cell>
          <cell r="I144">
            <v>5.4152191565189902</v>
          </cell>
          <cell r="J144">
            <v>5.4373558502834367</v>
          </cell>
          <cell r="K144">
            <v>5.3991741364196955</v>
          </cell>
          <cell r="L144">
            <v>5.5984776527312778</v>
          </cell>
          <cell r="M144">
            <v>5.2598203231894463</v>
          </cell>
          <cell r="N144">
            <v>5.1734515701930759</v>
          </cell>
          <cell r="O144">
            <v>5.3197413629914871</v>
          </cell>
          <cell r="P144">
            <v>5.3113279224598253</v>
          </cell>
          <cell r="R144">
            <v>0</v>
          </cell>
        </row>
        <row r="145">
          <cell r="R145">
            <v>0</v>
          </cell>
        </row>
        <row r="146">
          <cell r="A146" t="str">
            <v>50G</v>
          </cell>
          <cell r="B146" t="str">
            <v>DDA Int Bearing Retail</v>
          </cell>
          <cell r="D146" t="str">
            <v>Volume</v>
          </cell>
          <cell r="E146">
            <v>0</v>
          </cell>
          <cell r="F146">
            <v>0</v>
          </cell>
          <cell r="G146">
            <v>0</v>
          </cell>
          <cell r="H146">
            <v>0</v>
          </cell>
          <cell r="I146">
            <v>0</v>
          </cell>
          <cell r="J146">
            <v>0</v>
          </cell>
          <cell r="K146">
            <v>0</v>
          </cell>
          <cell r="L146">
            <v>0</v>
          </cell>
          <cell r="M146">
            <v>-88581550.344385982</v>
          </cell>
          <cell r="N146">
            <v>-85742024.384225577</v>
          </cell>
          <cell r="O146">
            <v>-73602576.362026036</v>
          </cell>
          <cell r="P146">
            <v>-69498792.084385708</v>
          </cell>
          <cell r="R146" t="str">
            <v>DDA Int Bearing Retail</v>
          </cell>
        </row>
        <row r="147">
          <cell r="A147" t="str">
            <v>50r</v>
          </cell>
          <cell r="B147" t="str">
            <v/>
          </cell>
          <cell r="D147" t="str">
            <v>Rate</v>
          </cell>
          <cell r="E147">
            <v>0</v>
          </cell>
          <cell r="F147">
            <v>0</v>
          </cell>
          <cell r="G147">
            <v>0</v>
          </cell>
          <cell r="H147">
            <v>0</v>
          </cell>
          <cell r="I147">
            <v>0</v>
          </cell>
          <cell r="J147">
            <v>0</v>
          </cell>
          <cell r="K147">
            <v>0</v>
          </cell>
          <cell r="L147">
            <v>0</v>
          </cell>
          <cell r="M147">
            <v>0.81253173527150546</v>
          </cell>
          <cell r="N147">
            <v>0.81253173527150546</v>
          </cell>
          <cell r="O147">
            <v>0.81253173527150557</v>
          </cell>
          <cell r="P147">
            <v>0.81253173527150613</v>
          </cell>
          <cell r="R147" t="str">
            <v/>
          </cell>
        </row>
        <row r="148">
          <cell r="A148" t="str">
            <v>51G</v>
          </cell>
          <cell r="B148" t="str">
            <v>DDA Int Bearing Comm</v>
          </cell>
          <cell r="D148" t="str">
            <v>Volume</v>
          </cell>
          <cell r="E148">
            <v>0</v>
          </cell>
          <cell r="F148">
            <v>0</v>
          </cell>
          <cell r="G148">
            <v>0</v>
          </cell>
          <cell r="H148">
            <v>0</v>
          </cell>
          <cell r="I148">
            <v>0</v>
          </cell>
          <cell r="J148">
            <v>0</v>
          </cell>
          <cell r="K148">
            <v>0</v>
          </cell>
          <cell r="L148">
            <v>0</v>
          </cell>
          <cell r="M148">
            <v>-13760134.729175486</v>
          </cell>
          <cell r="N148">
            <v>-13608799.928367328</v>
          </cell>
          <cell r="O148">
            <v>-13959351.378810026</v>
          </cell>
          <cell r="P148">
            <v>-13801632.72142233</v>
          </cell>
          <cell r="R148" t="str">
            <v>DDA Int Bearing Comm</v>
          </cell>
        </row>
        <row r="149">
          <cell r="A149" t="str">
            <v>51r</v>
          </cell>
          <cell r="B149" t="str">
            <v/>
          </cell>
          <cell r="D149" t="str">
            <v>Rate</v>
          </cell>
          <cell r="E149">
            <v>0</v>
          </cell>
          <cell r="F149">
            <v>0</v>
          </cell>
          <cell r="G149">
            <v>0</v>
          </cell>
          <cell r="H149">
            <v>0</v>
          </cell>
          <cell r="I149">
            <v>0</v>
          </cell>
          <cell r="J149">
            <v>0</v>
          </cell>
          <cell r="K149">
            <v>0</v>
          </cell>
          <cell r="L149">
            <v>0</v>
          </cell>
          <cell r="M149">
            <v>1.1424864759805484</v>
          </cell>
          <cell r="N149">
            <v>1.1424864759805482</v>
          </cell>
          <cell r="O149">
            <v>1.1424864759805486</v>
          </cell>
          <cell r="P149">
            <v>1.1424864759805484</v>
          </cell>
          <cell r="R149" t="str">
            <v/>
          </cell>
        </row>
        <row r="150">
          <cell r="A150" t="str">
            <v>52G</v>
          </cell>
          <cell r="B150" t="str">
            <v>DDA Int Bearing Comm Repo</v>
          </cell>
          <cell r="D150" t="str">
            <v>Volume</v>
          </cell>
          <cell r="E150">
            <v>0</v>
          </cell>
          <cell r="F150">
            <v>0</v>
          </cell>
          <cell r="G150">
            <v>0</v>
          </cell>
          <cell r="H150">
            <v>0</v>
          </cell>
          <cell r="I150">
            <v>0</v>
          </cell>
          <cell r="J150">
            <v>0</v>
          </cell>
          <cell r="K150">
            <v>0</v>
          </cell>
          <cell r="L150">
            <v>0</v>
          </cell>
          <cell r="M150">
            <v>-20331059.172627322</v>
          </cell>
          <cell r="N150">
            <v>-1347239500.0365291</v>
          </cell>
          <cell r="O150">
            <v>-1299351118.5062313</v>
          </cell>
          <cell r="P150">
            <v>-1253972120.1601446</v>
          </cell>
          <cell r="R150" t="str">
            <v>DDA Int Bearing Comm Repo</v>
          </cell>
        </row>
        <row r="151">
          <cell r="A151" t="str">
            <v>52r</v>
          </cell>
          <cell r="B151" t="str">
            <v/>
          </cell>
          <cell r="D151" t="str">
            <v>Rate</v>
          </cell>
          <cell r="E151">
            <v>0</v>
          </cell>
          <cell r="F151">
            <v>0</v>
          </cell>
          <cell r="G151">
            <v>0</v>
          </cell>
          <cell r="H151">
            <v>0</v>
          </cell>
          <cell r="I151">
            <v>0</v>
          </cell>
          <cell r="J151">
            <v>0</v>
          </cell>
          <cell r="K151">
            <v>0</v>
          </cell>
          <cell r="L151">
            <v>0</v>
          </cell>
          <cell r="M151">
            <v>2.1609280093789098</v>
          </cell>
          <cell r="N151">
            <v>2.2279784991741183</v>
          </cell>
          <cell r="O151">
            <v>2.3121196765899659</v>
          </cell>
          <cell r="P151">
            <v>2.372117485284805</v>
          </cell>
          <cell r="R151" t="str">
            <v/>
          </cell>
        </row>
        <row r="152">
          <cell r="A152" t="str">
            <v>53G</v>
          </cell>
          <cell r="B152" t="str">
            <v>DDA Int Bearing Govt/Muni</v>
          </cell>
          <cell r="D152" t="str">
            <v>Volume</v>
          </cell>
          <cell r="E152">
            <v>0</v>
          </cell>
          <cell r="F152">
            <v>0</v>
          </cell>
          <cell r="G152">
            <v>0</v>
          </cell>
          <cell r="H152">
            <v>0</v>
          </cell>
          <cell r="I152">
            <v>0</v>
          </cell>
          <cell r="J152">
            <v>0</v>
          </cell>
          <cell r="K152">
            <v>0</v>
          </cell>
          <cell r="L152">
            <v>0</v>
          </cell>
          <cell r="M152">
            <v>-138692593.54941815</v>
          </cell>
          <cell r="N152">
            <v>-97191057.029839933</v>
          </cell>
          <cell r="O152">
            <v>-97191057.061101794</v>
          </cell>
          <cell r="P152">
            <v>-97191057.092363656</v>
          </cell>
          <cell r="R152" t="str">
            <v>DDA Int Bearing Govt/Muni</v>
          </cell>
        </row>
        <row r="153">
          <cell r="A153" t="str">
            <v>53r</v>
          </cell>
          <cell r="B153" t="str">
            <v/>
          </cell>
          <cell r="D153" t="str">
            <v>Rate</v>
          </cell>
          <cell r="E153">
            <v>0</v>
          </cell>
          <cell r="F153">
            <v>0</v>
          </cell>
          <cell r="G153">
            <v>0</v>
          </cell>
          <cell r="H153">
            <v>0</v>
          </cell>
          <cell r="I153">
            <v>0</v>
          </cell>
          <cell r="J153">
            <v>0</v>
          </cell>
          <cell r="K153">
            <v>0</v>
          </cell>
          <cell r="L153">
            <v>0</v>
          </cell>
          <cell r="M153">
            <v>2.2984420034431881</v>
          </cell>
          <cell r="N153">
            <v>2.3553739173765931</v>
          </cell>
          <cell r="O153">
            <v>2.5193663599039282</v>
          </cell>
          <cell r="P153">
            <v>2.6118749194473887</v>
          </cell>
          <cell r="R153" t="str">
            <v/>
          </cell>
        </row>
        <row r="154">
          <cell r="A154" t="str">
            <v>54G</v>
          </cell>
          <cell r="B154" t="str">
            <v>DDA Int Bearing Wholesale</v>
          </cell>
          <cell r="D154" t="str">
            <v>Volume</v>
          </cell>
          <cell r="E154">
            <v>0</v>
          </cell>
          <cell r="F154">
            <v>0</v>
          </cell>
          <cell r="G154">
            <v>0</v>
          </cell>
          <cell r="H154">
            <v>0</v>
          </cell>
          <cell r="I154">
            <v>0</v>
          </cell>
          <cell r="J154">
            <v>0</v>
          </cell>
          <cell r="K154">
            <v>0</v>
          </cell>
          <cell r="L154">
            <v>0</v>
          </cell>
          <cell r="M154">
            <v>-30000000</v>
          </cell>
          <cell r="N154">
            <v>-30000000</v>
          </cell>
          <cell r="O154">
            <v>-30000000</v>
          </cell>
          <cell r="P154">
            <v>-30000000</v>
          </cell>
          <cell r="R154" t="str">
            <v>DDA Int Bearing Wholesale</v>
          </cell>
        </row>
        <row r="155">
          <cell r="A155" t="str">
            <v>54r</v>
          </cell>
          <cell r="B155" t="str">
            <v/>
          </cell>
          <cell r="D155" t="str">
            <v>Rate</v>
          </cell>
          <cell r="E155">
            <v>0</v>
          </cell>
          <cell r="F155">
            <v>0</v>
          </cell>
          <cell r="G155">
            <v>0</v>
          </cell>
          <cell r="H155">
            <v>0</v>
          </cell>
          <cell r="I155">
            <v>0</v>
          </cell>
          <cell r="J155">
            <v>0</v>
          </cell>
          <cell r="K155">
            <v>0</v>
          </cell>
          <cell r="L155">
            <v>0</v>
          </cell>
          <cell r="M155">
            <v>2.1400001049041748</v>
          </cell>
          <cell r="N155">
            <v>2.1400001049041748</v>
          </cell>
          <cell r="O155">
            <v>2.1400001049041748</v>
          </cell>
          <cell r="P155">
            <v>2.1400001049041748</v>
          </cell>
          <cell r="R155" t="str">
            <v/>
          </cell>
        </row>
        <row r="156">
          <cell r="A156" t="str">
            <v>55G</v>
          </cell>
          <cell r="B156" t="str">
            <v>DDA Non-Int Bear Retail</v>
          </cell>
          <cell r="D156" t="str">
            <v>Volume</v>
          </cell>
          <cell r="E156">
            <v>0</v>
          </cell>
          <cell r="F156">
            <v>0</v>
          </cell>
          <cell r="G156">
            <v>0</v>
          </cell>
          <cell r="H156">
            <v>0</v>
          </cell>
          <cell r="I156">
            <v>0</v>
          </cell>
          <cell r="J156">
            <v>0</v>
          </cell>
          <cell r="K156">
            <v>0</v>
          </cell>
          <cell r="L156">
            <v>0</v>
          </cell>
          <cell r="M156">
            <v>-53053938.886590645</v>
          </cell>
          <cell r="N156">
            <v>-22914964.509748198</v>
          </cell>
          <cell r="O156">
            <v>-21839655.682019666</v>
          </cell>
          <cell r="P156">
            <v>-18593649.111122735</v>
          </cell>
          <cell r="R156" t="str">
            <v>DDA Non-Int Bear Retail</v>
          </cell>
        </row>
        <row r="157">
          <cell r="A157" t="str">
            <v>55r</v>
          </cell>
          <cell r="B157" t="str">
            <v/>
          </cell>
          <cell r="D157" t="str">
            <v>Rate</v>
          </cell>
          <cell r="E157">
            <v>0</v>
          </cell>
          <cell r="F157">
            <v>0</v>
          </cell>
          <cell r="G157">
            <v>0</v>
          </cell>
          <cell r="H157">
            <v>0</v>
          </cell>
          <cell r="I157">
            <v>0</v>
          </cell>
          <cell r="J157">
            <v>0</v>
          </cell>
          <cell r="K157">
            <v>0</v>
          </cell>
          <cell r="L157">
            <v>0</v>
          </cell>
          <cell r="M157">
            <v>0</v>
          </cell>
          <cell r="N157">
            <v>0</v>
          </cell>
          <cell r="O157">
            <v>0</v>
          </cell>
          <cell r="P157">
            <v>0</v>
          </cell>
          <cell r="R157" t="str">
            <v/>
          </cell>
        </row>
        <row r="158">
          <cell r="A158" t="str">
            <v>T_IDDA</v>
          </cell>
          <cell r="B158" t="str">
            <v>Total Interest Bearing DDA</v>
          </cell>
          <cell r="D158" t="str">
            <v>Volume</v>
          </cell>
          <cell r="E158">
            <v>0</v>
          </cell>
          <cell r="F158">
            <v>0</v>
          </cell>
          <cell r="G158">
            <v>0</v>
          </cell>
          <cell r="H158">
            <v>0</v>
          </cell>
          <cell r="I158">
            <v>0</v>
          </cell>
          <cell r="J158">
            <v>0</v>
          </cell>
          <cell r="K158">
            <v>0</v>
          </cell>
          <cell r="L158">
            <v>0</v>
          </cell>
          <cell r="M158">
            <v>-344419276.68219763</v>
          </cell>
          <cell r="N158">
            <v>-1596696345.8887103</v>
          </cell>
          <cell r="O158">
            <v>-1535943758.9901891</v>
          </cell>
          <cell r="P158">
            <v>-1483057251.1694391</v>
          </cell>
          <cell r="R158" t="str">
            <v>Total Interest Bearing DDA</v>
          </cell>
        </row>
        <row r="159">
          <cell r="A159" t="str">
            <v>T_IDDAr</v>
          </cell>
          <cell r="D159" t="str">
            <v>Rate</v>
          </cell>
          <cell r="E159">
            <v>0</v>
          </cell>
          <cell r="F159">
            <v>0</v>
          </cell>
          <cell r="G159">
            <v>0</v>
          </cell>
          <cell r="H159">
            <v>0</v>
          </cell>
          <cell r="I159">
            <v>0</v>
          </cell>
          <cell r="J159">
            <v>0</v>
          </cell>
          <cell r="K159">
            <v>0</v>
          </cell>
          <cell r="L159">
            <v>0</v>
          </cell>
          <cell r="M159">
            <v>1.494129290791721</v>
          </cell>
          <cell r="N159">
            <v>2.1168445193921808</v>
          </cell>
          <cell r="O159">
            <v>2.2065052513196193</v>
          </cell>
          <cell r="P159">
            <v>2.2688660401085401</v>
          </cell>
          <cell r="R159">
            <v>0</v>
          </cell>
        </row>
        <row r="160">
          <cell r="E160">
            <v>0</v>
          </cell>
          <cell r="F160">
            <v>0</v>
          </cell>
          <cell r="G160">
            <v>0</v>
          </cell>
          <cell r="H160">
            <v>0</v>
          </cell>
          <cell r="I160">
            <v>0</v>
          </cell>
          <cell r="J160">
            <v>0</v>
          </cell>
          <cell r="K160">
            <v>0</v>
          </cell>
          <cell r="L160">
            <v>0</v>
          </cell>
          <cell r="R160">
            <v>0</v>
          </cell>
        </row>
        <row r="161">
          <cell r="A161" t="str">
            <v>56G</v>
          </cell>
          <cell r="B161" t="str">
            <v>DDA Non-Int Bear Comm</v>
          </cell>
          <cell r="D161" t="str">
            <v>Volume</v>
          </cell>
          <cell r="E161">
            <v>0</v>
          </cell>
          <cell r="F161">
            <v>0</v>
          </cell>
          <cell r="G161">
            <v>0</v>
          </cell>
          <cell r="H161">
            <v>0</v>
          </cell>
          <cell r="I161">
            <v>0</v>
          </cell>
          <cell r="J161">
            <v>0</v>
          </cell>
          <cell r="K161">
            <v>0</v>
          </cell>
          <cell r="L161">
            <v>0</v>
          </cell>
          <cell r="M161">
            <v>-93726766.269006193</v>
          </cell>
          <cell r="N161">
            <v>-91890046.998863727</v>
          </cell>
          <cell r="O161">
            <v>-94529470.875047177</v>
          </cell>
          <cell r="P161">
            <v>-92667053.708710998</v>
          </cell>
          <cell r="R161" t="str">
            <v>DDA Non-Int Bear Comm</v>
          </cell>
        </row>
        <row r="162">
          <cell r="A162" t="str">
            <v>56r</v>
          </cell>
          <cell r="B162" t="str">
            <v/>
          </cell>
          <cell r="D162" t="str">
            <v>Rate</v>
          </cell>
          <cell r="E162">
            <v>0</v>
          </cell>
          <cell r="F162">
            <v>0</v>
          </cell>
          <cell r="G162">
            <v>0</v>
          </cell>
          <cell r="H162">
            <v>0</v>
          </cell>
          <cell r="I162">
            <v>0</v>
          </cell>
          <cell r="J162">
            <v>0</v>
          </cell>
          <cell r="K162">
            <v>0</v>
          </cell>
          <cell r="L162">
            <v>0</v>
          </cell>
          <cell r="M162">
            <v>0</v>
          </cell>
          <cell r="N162">
            <v>0</v>
          </cell>
          <cell r="O162">
            <v>0</v>
          </cell>
          <cell r="P162">
            <v>0</v>
          </cell>
          <cell r="R162" t="str">
            <v/>
          </cell>
        </row>
        <row r="163">
          <cell r="A163" t="str">
            <v>57G</v>
          </cell>
          <cell r="B163" t="str">
            <v>DDA Non-Int Bear Govt/Muni</v>
          </cell>
          <cell r="D163" t="str">
            <v>Volume</v>
          </cell>
          <cell r="E163">
            <v>0</v>
          </cell>
          <cell r="F163">
            <v>0</v>
          </cell>
          <cell r="G163">
            <v>0</v>
          </cell>
          <cell r="H163">
            <v>0</v>
          </cell>
          <cell r="I163">
            <v>0</v>
          </cell>
          <cell r="J163">
            <v>0</v>
          </cell>
          <cell r="K163">
            <v>0</v>
          </cell>
          <cell r="L163">
            <v>0</v>
          </cell>
          <cell r="M163">
            <v>-1286559.1499466491</v>
          </cell>
          <cell r="N163">
            <v>-1245393.9018128901</v>
          </cell>
          <cell r="O163">
            <v>-1286559.1499466491</v>
          </cell>
          <cell r="P163">
            <v>-1245393.9018128901</v>
          </cell>
          <cell r="R163" t="str">
            <v>DDA Non-Int Bear Govt/Muni</v>
          </cell>
        </row>
        <row r="164">
          <cell r="A164" t="str">
            <v>57r</v>
          </cell>
          <cell r="B164" t="str">
            <v/>
          </cell>
          <cell r="D164" t="str">
            <v>Rate</v>
          </cell>
          <cell r="E164">
            <v>0</v>
          </cell>
          <cell r="F164">
            <v>0</v>
          </cell>
          <cell r="G164">
            <v>0</v>
          </cell>
          <cell r="H164">
            <v>0</v>
          </cell>
          <cell r="I164">
            <v>0</v>
          </cell>
          <cell r="J164">
            <v>0</v>
          </cell>
          <cell r="K164">
            <v>0</v>
          </cell>
          <cell r="L164">
            <v>0</v>
          </cell>
          <cell r="M164">
            <v>0</v>
          </cell>
          <cell r="N164">
            <v>0</v>
          </cell>
          <cell r="O164">
            <v>0</v>
          </cell>
          <cell r="P164">
            <v>0</v>
          </cell>
          <cell r="R164" t="str">
            <v/>
          </cell>
        </row>
        <row r="165">
          <cell r="A165" t="str">
            <v>58G</v>
          </cell>
          <cell r="B165" t="str">
            <v>DDA Non-Int Bear Pass-Thru</v>
          </cell>
          <cell r="D165" t="str">
            <v>Volume</v>
          </cell>
          <cell r="E165">
            <v>0</v>
          </cell>
          <cell r="F165">
            <v>0</v>
          </cell>
          <cell r="G165">
            <v>0</v>
          </cell>
          <cell r="H165">
            <v>0</v>
          </cell>
          <cell r="I165">
            <v>0</v>
          </cell>
          <cell r="J165">
            <v>0</v>
          </cell>
          <cell r="K165">
            <v>0</v>
          </cell>
          <cell r="L165">
            <v>0</v>
          </cell>
          <cell r="M165">
            <v>-64240685.486154795</v>
          </cell>
          <cell r="N165">
            <v>-9389485.0729817785</v>
          </cell>
          <cell r="O165">
            <v>-9699845.1012688279</v>
          </cell>
          <cell r="P165">
            <v>-9389485.0788564924</v>
          </cell>
          <cell r="R165" t="str">
            <v>DDA Non-Int Bear Pass-Thru</v>
          </cell>
        </row>
        <row r="166">
          <cell r="A166" t="str">
            <v>58r</v>
          </cell>
          <cell r="B166" t="str">
            <v/>
          </cell>
          <cell r="D166" t="str">
            <v>Rate</v>
          </cell>
          <cell r="E166">
            <v>0</v>
          </cell>
          <cell r="F166">
            <v>0</v>
          </cell>
          <cell r="G166">
            <v>0</v>
          </cell>
          <cell r="H166">
            <v>0</v>
          </cell>
          <cell r="I166">
            <v>0</v>
          </cell>
          <cell r="J166">
            <v>0</v>
          </cell>
          <cell r="K166">
            <v>0</v>
          </cell>
          <cell r="L166">
            <v>0</v>
          </cell>
          <cell r="M166">
            <v>0</v>
          </cell>
          <cell r="N166">
            <v>0</v>
          </cell>
          <cell r="O166">
            <v>0</v>
          </cell>
          <cell r="P166">
            <v>0</v>
          </cell>
          <cell r="R166" t="str">
            <v/>
          </cell>
        </row>
        <row r="167">
          <cell r="A167" t="str">
            <v>59G</v>
          </cell>
          <cell r="B167" t="str">
            <v>DDA Non-Int Internal Elim</v>
          </cell>
          <cell r="D167" t="str">
            <v>Volume</v>
          </cell>
          <cell r="E167">
            <v>0</v>
          </cell>
          <cell r="F167">
            <v>0</v>
          </cell>
          <cell r="G167">
            <v>0</v>
          </cell>
          <cell r="H167">
            <v>0</v>
          </cell>
          <cell r="I167">
            <v>0</v>
          </cell>
          <cell r="J167">
            <v>0</v>
          </cell>
          <cell r="K167">
            <v>0</v>
          </cell>
          <cell r="L167">
            <v>0</v>
          </cell>
          <cell r="M167">
            <v>-251106.68268368399</v>
          </cell>
          <cell r="N167">
            <v>-42602.429102501228</v>
          </cell>
          <cell r="O167">
            <v>-44010.609715627448</v>
          </cell>
          <cell r="P167">
            <v>-42602.429075846027</v>
          </cell>
          <cell r="R167" t="str">
            <v>DDA Non-Int Internal Elim</v>
          </cell>
        </row>
        <row r="168">
          <cell r="A168" t="str">
            <v>59r</v>
          </cell>
          <cell r="B168" t="str">
            <v/>
          </cell>
          <cell r="D168" t="str">
            <v>Rate</v>
          </cell>
          <cell r="E168">
            <v>0</v>
          </cell>
          <cell r="F168">
            <v>0</v>
          </cell>
          <cell r="G168">
            <v>0</v>
          </cell>
          <cell r="H168">
            <v>0</v>
          </cell>
          <cell r="I168">
            <v>0</v>
          </cell>
          <cell r="J168">
            <v>0</v>
          </cell>
          <cell r="K168">
            <v>0</v>
          </cell>
          <cell r="L168">
            <v>0</v>
          </cell>
          <cell r="M168">
            <v>0</v>
          </cell>
          <cell r="N168">
            <v>0</v>
          </cell>
          <cell r="O168">
            <v>0</v>
          </cell>
          <cell r="P168">
            <v>0</v>
          </cell>
          <cell r="R168" t="str">
            <v/>
          </cell>
        </row>
        <row r="169">
          <cell r="A169" t="str">
            <v>60G</v>
          </cell>
          <cell r="B169" t="str">
            <v>Savings Retail</v>
          </cell>
          <cell r="D169" t="str">
            <v>Volume</v>
          </cell>
          <cell r="E169">
            <v>0</v>
          </cell>
          <cell r="F169">
            <v>0</v>
          </cell>
          <cell r="G169">
            <v>0</v>
          </cell>
          <cell r="H169">
            <v>0</v>
          </cell>
          <cell r="I169">
            <v>0</v>
          </cell>
          <cell r="J169">
            <v>0</v>
          </cell>
          <cell r="K169">
            <v>0</v>
          </cell>
          <cell r="L169">
            <v>0</v>
          </cell>
          <cell r="M169">
            <v>-35604655.975463942</v>
          </cell>
          <cell r="N169">
            <v>0</v>
          </cell>
          <cell r="O169">
            <v>0</v>
          </cell>
          <cell r="P169">
            <v>0</v>
          </cell>
          <cell r="R169" t="str">
            <v>Savings Retail</v>
          </cell>
        </row>
        <row r="170">
          <cell r="A170" t="str">
            <v>60r</v>
          </cell>
          <cell r="B170" t="str">
            <v/>
          </cell>
          <cell r="D170" t="str">
            <v>Rate</v>
          </cell>
          <cell r="E170">
            <v>0</v>
          </cell>
          <cell r="F170">
            <v>0</v>
          </cell>
          <cell r="G170">
            <v>0</v>
          </cell>
          <cell r="H170">
            <v>0</v>
          </cell>
          <cell r="I170">
            <v>0</v>
          </cell>
          <cell r="J170">
            <v>0</v>
          </cell>
          <cell r="K170">
            <v>0</v>
          </cell>
          <cell r="L170">
            <v>0</v>
          </cell>
          <cell r="M170">
            <v>0.43089559962716728</v>
          </cell>
          <cell r="N170">
            <v>0</v>
          </cell>
          <cell r="O170">
            <v>0</v>
          </cell>
          <cell r="P170">
            <v>0</v>
          </cell>
          <cell r="R170" t="str">
            <v/>
          </cell>
        </row>
        <row r="171">
          <cell r="A171" t="str">
            <v>T_NDDA</v>
          </cell>
          <cell r="B171" t="str">
            <v>Total Non-Interest Bearing DDA</v>
          </cell>
          <cell r="D171" t="str">
            <v>Volume</v>
          </cell>
          <cell r="E171">
            <v>0</v>
          </cell>
          <cell r="F171">
            <v>0</v>
          </cell>
          <cell r="G171">
            <v>0</v>
          </cell>
          <cell r="H171">
            <v>0</v>
          </cell>
          <cell r="I171">
            <v>0</v>
          </cell>
          <cell r="J171">
            <v>0</v>
          </cell>
          <cell r="K171">
            <v>0</v>
          </cell>
          <cell r="L171">
            <v>0</v>
          </cell>
          <cell r="M171">
            <v>-195109773.56325525</v>
          </cell>
          <cell r="N171">
            <v>-102567528.40276089</v>
          </cell>
          <cell r="O171">
            <v>-105559885.73597828</v>
          </cell>
          <cell r="P171">
            <v>-103344535.11845624</v>
          </cell>
          <cell r="R171" t="str">
            <v>Total Non-Interest Bearing DDA</v>
          </cell>
        </row>
        <row r="172">
          <cell r="A172" t="str">
            <v>T_NDDAr</v>
          </cell>
          <cell r="D172" t="str">
            <v>Rate</v>
          </cell>
          <cell r="E172">
            <v>0</v>
          </cell>
          <cell r="F172">
            <v>0</v>
          </cell>
          <cell r="G172">
            <v>0</v>
          </cell>
          <cell r="H172">
            <v>0</v>
          </cell>
          <cell r="I172">
            <v>0</v>
          </cell>
          <cell r="J172">
            <v>0</v>
          </cell>
          <cell r="K172">
            <v>0</v>
          </cell>
          <cell r="L172">
            <v>0</v>
          </cell>
          <cell r="M172">
            <v>-7.8632091595824891E-2</v>
          </cell>
          <cell r="N172">
            <v>0</v>
          </cell>
          <cell r="O172">
            <v>0</v>
          </cell>
          <cell r="P172">
            <v>0</v>
          </cell>
          <cell r="R172">
            <v>0</v>
          </cell>
        </row>
        <row r="173">
          <cell r="E173">
            <v>0</v>
          </cell>
          <cell r="F173">
            <v>0</v>
          </cell>
          <cell r="G173">
            <v>0</v>
          </cell>
          <cell r="H173">
            <v>0</v>
          </cell>
          <cell r="I173">
            <v>0</v>
          </cell>
          <cell r="J173">
            <v>0</v>
          </cell>
          <cell r="K173">
            <v>0</v>
          </cell>
          <cell r="L173">
            <v>0</v>
          </cell>
          <cell r="R173">
            <v>0</v>
          </cell>
        </row>
        <row r="174">
          <cell r="A174" t="str">
            <v>T_DDA</v>
          </cell>
          <cell r="B174" t="str">
            <v>Total DDA</v>
          </cell>
          <cell r="D174" t="str">
            <v>Volume</v>
          </cell>
          <cell r="E174">
            <v>0</v>
          </cell>
          <cell r="F174">
            <v>0</v>
          </cell>
          <cell r="G174">
            <v>0</v>
          </cell>
          <cell r="H174">
            <v>0</v>
          </cell>
          <cell r="I174">
            <v>0</v>
          </cell>
          <cell r="J174">
            <v>0</v>
          </cell>
          <cell r="K174">
            <v>0</v>
          </cell>
          <cell r="L174">
            <v>0</v>
          </cell>
          <cell r="M174">
            <v>-539529050.24545288</v>
          </cell>
          <cell r="N174">
            <v>-1699263874.2914712</v>
          </cell>
          <cell r="O174">
            <v>-1641503644.7261674</v>
          </cell>
          <cell r="P174">
            <v>-1586401786.2878952</v>
          </cell>
          <cell r="R174" t="str">
            <v>Total DDA</v>
          </cell>
        </row>
        <row r="175">
          <cell r="A175" t="str">
            <v>T_DDAr</v>
          </cell>
          <cell r="D175" t="str">
            <v>Rate</v>
          </cell>
          <cell r="E175">
            <v>0</v>
          </cell>
          <cell r="F175">
            <v>0</v>
          </cell>
          <cell r="G175">
            <v>0</v>
          </cell>
          <cell r="H175">
            <v>0</v>
          </cell>
          <cell r="I175">
            <v>0</v>
          </cell>
          <cell r="J175">
            <v>0</v>
          </cell>
          <cell r="K175">
            <v>0</v>
          </cell>
          <cell r="L175">
            <v>0</v>
          </cell>
          <cell r="M175">
            <v>0.92537193278279961</v>
          </cell>
          <cell r="N175">
            <v>1.9890718328472397</v>
          </cell>
          <cell r="O175">
            <v>2.0646119067915967</v>
          </cell>
          <cell r="P175">
            <v>2.1210630634680951</v>
          </cell>
          <cell r="R175">
            <v>0</v>
          </cell>
        </row>
        <row r="176">
          <cell r="E176">
            <v>0</v>
          </cell>
          <cell r="F176">
            <v>0</v>
          </cell>
          <cell r="G176">
            <v>0</v>
          </cell>
          <cell r="H176">
            <v>0</v>
          </cell>
          <cell r="I176">
            <v>0</v>
          </cell>
          <cell r="J176">
            <v>0</v>
          </cell>
          <cell r="K176">
            <v>0</v>
          </cell>
          <cell r="L176">
            <v>0</v>
          </cell>
          <cell r="R176">
            <v>0</v>
          </cell>
        </row>
        <row r="177">
          <cell r="A177" t="str">
            <v>61G</v>
          </cell>
          <cell r="B177" t="str">
            <v>Savings Commercial</v>
          </cell>
          <cell r="D177" t="str">
            <v>Volume</v>
          </cell>
          <cell r="E177">
            <v>0</v>
          </cell>
          <cell r="F177">
            <v>0</v>
          </cell>
          <cell r="G177">
            <v>0</v>
          </cell>
          <cell r="H177">
            <v>0</v>
          </cell>
          <cell r="I177">
            <v>0</v>
          </cell>
          <cell r="J177">
            <v>0</v>
          </cell>
          <cell r="K177">
            <v>0</v>
          </cell>
          <cell r="L177">
            <v>0</v>
          </cell>
          <cell r="M177">
            <v>-5978480.6173116509</v>
          </cell>
          <cell r="N177">
            <v>-5858672.5612525251</v>
          </cell>
          <cell r="O177">
            <v>-5960486.2897007857</v>
          </cell>
          <cell r="P177">
            <v>-5841279.9612638066</v>
          </cell>
          <cell r="R177" t="str">
            <v>Savings Commercial</v>
          </cell>
        </row>
        <row r="178">
          <cell r="A178" t="str">
            <v>61r</v>
          </cell>
          <cell r="B178" t="str">
            <v/>
          </cell>
          <cell r="D178" t="str">
            <v>Rate</v>
          </cell>
          <cell r="E178">
            <v>0</v>
          </cell>
          <cell r="F178">
            <v>0</v>
          </cell>
          <cell r="G178">
            <v>0</v>
          </cell>
          <cell r="H178">
            <v>0</v>
          </cell>
          <cell r="I178">
            <v>0</v>
          </cell>
          <cell r="J178">
            <v>0</v>
          </cell>
          <cell r="K178">
            <v>0</v>
          </cell>
          <cell r="L178">
            <v>0</v>
          </cell>
          <cell r="M178">
            <v>2.0991221138261933</v>
          </cell>
          <cell r="N178">
            <v>2.0991221138261928</v>
          </cell>
          <cell r="O178">
            <v>2.0991221138261924</v>
          </cell>
          <cell r="P178">
            <v>2.0991221138261924</v>
          </cell>
          <cell r="R178" t="str">
            <v/>
          </cell>
        </row>
        <row r="179">
          <cell r="A179" t="str">
            <v>62G</v>
          </cell>
          <cell r="B179" t="str">
            <v>Money Market Retail</v>
          </cell>
          <cell r="D179" t="str">
            <v>Volume</v>
          </cell>
          <cell r="E179">
            <v>0</v>
          </cell>
          <cell r="F179">
            <v>0</v>
          </cell>
          <cell r="G179">
            <v>0</v>
          </cell>
          <cell r="H179">
            <v>0</v>
          </cell>
          <cell r="I179">
            <v>0</v>
          </cell>
          <cell r="J179">
            <v>0</v>
          </cell>
          <cell r="K179">
            <v>0</v>
          </cell>
          <cell r="L179">
            <v>0</v>
          </cell>
          <cell r="M179">
            <v>-459512414.91615754</v>
          </cell>
          <cell r="N179">
            <v>-314402781.61517715</v>
          </cell>
          <cell r="O179">
            <v>-323870040.76346761</v>
          </cell>
          <cell r="P179">
            <v>-319063712.51645041</v>
          </cell>
          <cell r="R179" t="str">
            <v>Money Market Retail</v>
          </cell>
        </row>
        <row r="180">
          <cell r="A180" t="str">
            <v>62r</v>
          </cell>
          <cell r="B180" t="str">
            <v/>
          </cell>
          <cell r="D180" t="str">
            <v>Rate</v>
          </cell>
          <cell r="E180">
            <v>0</v>
          </cell>
          <cell r="F180">
            <v>0</v>
          </cell>
          <cell r="G180">
            <v>0</v>
          </cell>
          <cell r="H180">
            <v>0</v>
          </cell>
          <cell r="I180">
            <v>0</v>
          </cell>
          <cell r="J180">
            <v>0</v>
          </cell>
          <cell r="K180">
            <v>0</v>
          </cell>
          <cell r="L180">
            <v>0</v>
          </cell>
          <cell r="M180">
            <v>2.0062574095471359</v>
          </cell>
          <cell r="N180">
            <v>2.0062574095471359</v>
          </cell>
          <cell r="O180">
            <v>2.0062574095471359</v>
          </cell>
          <cell r="P180">
            <v>2.0062574095471359</v>
          </cell>
          <cell r="R180" t="str">
            <v/>
          </cell>
        </row>
        <row r="181">
          <cell r="A181" t="str">
            <v>T_SAV</v>
          </cell>
          <cell r="B181" t="str">
            <v>Total Savings Deposits</v>
          </cell>
          <cell r="D181" t="str">
            <v>Volume</v>
          </cell>
          <cell r="E181">
            <v>0</v>
          </cell>
          <cell r="F181">
            <v>0</v>
          </cell>
          <cell r="G181">
            <v>0</v>
          </cell>
          <cell r="H181">
            <v>0</v>
          </cell>
          <cell r="I181">
            <v>0</v>
          </cell>
          <cell r="J181">
            <v>0</v>
          </cell>
          <cell r="K181">
            <v>0</v>
          </cell>
          <cell r="L181">
            <v>0</v>
          </cell>
          <cell r="M181">
            <v>-465490895.5334692</v>
          </cell>
          <cell r="N181">
            <v>-320261454.17642969</v>
          </cell>
          <cell r="O181">
            <v>-329830527.05316842</v>
          </cell>
          <cell r="P181">
            <v>-324904992.47771424</v>
          </cell>
          <cell r="R181" t="str">
            <v>Total Savings Deposits</v>
          </cell>
        </row>
        <row r="182">
          <cell r="A182" t="str">
            <v>T_SAVr</v>
          </cell>
          <cell r="D182" t="str">
            <v>Rate</v>
          </cell>
          <cell r="E182">
            <v>0</v>
          </cell>
          <cell r="F182">
            <v>0</v>
          </cell>
          <cell r="G182">
            <v>0</v>
          </cell>
          <cell r="H182">
            <v>0</v>
          </cell>
          <cell r="I182">
            <v>0</v>
          </cell>
          <cell r="J182">
            <v>0</v>
          </cell>
          <cell r="K182">
            <v>0</v>
          </cell>
          <cell r="L182">
            <v>0</v>
          </cell>
          <cell r="M182">
            <v>2.0074501070625801</v>
          </cell>
          <cell r="N182">
            <v>2.0079562212142084</v>
          </cell>
          <cell r="O182">
            <v>2.0079356010765794</v>
          </cell>
          <cell r="P182">
            <v>2.0079269706458351</v>
          </cell>
          <cell r="R182">
            <v>0</v>
          </cell>
        </row>
        <row r="183">
          <cell r="E183">
            <v>0</v>
          </cell>
          <cell r="F183">
            <v>0</v>
          </cell>
          <cell r="G183">
            <v>0</v>
          </cell>
          <cell r="H183">
            <v>0</v>
          </cell>
          <cell r="I183">
            <v>0</v>
          </cell>
          <cell r="J183">
            <v>0</v>
          </cell>
          <cell r="K183">
            <v>0</v>
          </cell>
          <cell r="L183">
            <v>0</v>
          </cell>
          <cell r="R183">
            <v>0</v>
          </cell>
        </row>
        <row r="184">
          <cell r="A184" t="str">
            <v>65G</v>
          </cell>
          <cell r="B184" t="str">
            <v>Money Market Commercial</v>
          </cell>
          <cell r="D184" t="str">
            <v>Volume</v>
          </cell>
          <cell r="E184">
            <v>0</v>
          </cell>
          <cell r="F184">
            <v>0</v>
          </cell>
          <cell r="G184">
            <v>0</v>
          </cell>
          <cell r="H184">
            <v>0</v>
          </cell>
          <cell r="I184">
            <v>0</v>
          </cell>
          <cell r="J184">
            <v>0</v>
          </cell>
          <cell r="K184">
            <v>0</v>
          </cell>
          <cell r="L184">
            <v>0</v>
          </cell>
          <cell r="M184">
            <v>-52351249.085700981</v>
          </cell>
          <cell r="N184">
            <v>-51384135.914318271</v>
          </cell>
          <cell r="O184">
            <v>-52790862.579451762</v>
          </cell>
          <cell r="P184">
            <v>-51807973.768316679</v>
          </cell>
          <cell r="R184" t="str">
            <v>Money Market Commercial</v>
          </cell>
        </row>
        <row r="185">
          <cell r="A185" t="str">
            <v>65r</v>
          </cell>
          <cell r="B185" t="str">
            <v/>
          </cell>
          <cell r="D185" t="str">
            <v>Rate</v>
          </cell>
          <cell r="E185">
            <v>0</v>
          </cell>
          <cell r="F185">
            <v>0</v>
          </cell>
          <cell r="G185">
            <v>0</v>
          </cell>
          <cell r="H185">
            <v>0</v>
          </cell>
          <cell r="I185">
            <v>0</v>
          </cell>
          <cell r="J185">
            <v>0</v>
          </cell>
          <cell r="K185">
            <v>0</v>
          </cell>
          <cell r="L185">
            <v>0</v>
          </cell>
          <cell r="M185">
            <v>2.3351932651142628</v>
          </cell>
          <cell r="N185">
            <v>2.3383725074225956</v>
          </cell>
          <cell r="O185">
            <v>2.3337866099496076</v>
          </cell>
          <cell r="P185">
            <v>2.3369645921687319</v>
          </cell>
          <cell r="R185" t="str">
            <v/>
          </cell>
        </row>
        <row r="186">
          <cell r="A186" t="str">
            <v>66G</v>
          </cell>
          <cell r="B186" t="str">
            <v>Money Market Govt/Muni</v>
          </cell>
          <cell r="D186" t="str">
            <v>Volume</v>
          </cell>
          <cell r="E186">
            <v>0</v>
          </cell>
          <cell r="F186">
            <v>0</v>
          </cell>
          <cell r="G186">
            <v>0</v>
          </cell>
          <cell r="H186">
            <v>0</v>
          </cell>
          <cell r="I186">
            <v>0</v>
          </cell>
          <cell r="J186">
            <v>0</v>
          </cell>
          <cell r="K186">
            <v>0</v>
          </cell>
          <cell r="L186">
            <v>0</v>
          </cell>
          <cell r="M186">
            <v>-90700.041382214986</v>
          </cell>
          <cell r="N186">
            <v>-87808.598492703662</v>
          </cell>
          <cell r="O186">
            <v>-90700.041382214971</v>
          </cell>
          <cell r="P186">
            <v>-87808.598492703648</v>
          </cell>
          <cell r="R186" t="str">
            <v>Money Market Govt/Muni</v>
          </cell>
        </row>
        <row r="187">
          <cell r="A187" t="str">
            <v>66r</v>
          </cell>
          <cell r="B187" t="str">
            <v/>
          </cell>
          <cell r="D187" t="str">
            <v>Rate</v>
          </cell>
          <cell r="E187">
            <v>0</v>
          </cell>
          <cell r="F187">
            <v>0</v>
          </cell>
          <cell r="G187">
            <v>0</v>
          </cell>
          <cell r="H187">
            <v>0</v>
          </cell>
          <cell r="I187">
            <v>0</v>
          </cell>
          <cell r="J187">
            <v>0</v>
          </cell>
          <cell r="K187">
            <v>0</v>
          </cell>
          <cell r="L187">
            <v>0</v>
          </cell>
          <cell r="M187">
            <v>2.1600000858306885</v>
          </cell>
          <cell r="N187">
            <v>2.1600000858306885</v>
          </cell>
          <cell r="O187">
            <v>2.1600000858306885</v>
          </cell>
          <cell r="P187">
            <v>2.1600000858306885</v>
          </cell>
          <cell r="R187" t="str">
            <v/>
          </cell>
        </row>
        <row r="188">
          <cell r="A188" t="str">
            <v>67G</v>
          </cell>
          <cell r="B188" t="str">
            <v>Money Market Wholesale</v>
          </cell>
          <cell r="D188" t="str">
            <v>Volume</v>
          </cell>
          <cell r="E188">
            <v>0</v>
          </cell>
          <cell r="F188">
            <v>0</v>
          </cell>
          <cell r="G188">
            <v>0</v>
          </cell>
          <cell r="H188">
            <v>0</v>
          </cell>
          <cell r="I188">
            <v>0</v>
          </cell>
          <cell r="J188">
            <v>0</v>
          </cell>
          <cell r="K188">
            <v>0</v>
          </cell>
          <cell r="L188">
            <v>0</v>
          </cell>
          <cell r="M188">
            <v>-1535982557.8940721</v>
          </cell>
          <cell r="N188">
            <v>-35795536.348992974</v>
          </cell>
          <cell r="O188">
            <v>-36974244.935956009</v>
          </cell>
          <cell r="P188">
            <v>-35795536.348992974</v>
          </cell>
          <cell r="R188" t="str">
            <v>Money Market Wholesale</v>
          </cell>
        </row>
        <row r="189">
          <cell r="A189" t="str">
            <v>67r</v>
          </cell>
          <cell r="B189" t="str">
            <v/>
          </cell>
          <cell r="D189" t="str">
            <v>Rate</v>
          </cell>
          <cell r="E189">
            <v>0</v>
          </cell>
          <cell r="F189">
            <v>0</v>
          </cell>
          <cell r="G189">
            <v>0</v>
          </cell>
          <cell r="H189">
            <v>0</v>
          </cell>
          <cell r="I189">
            <v>0</v>
          </cell>
          <cell r="J189">
            <v>0</v>
          </cell>
          <cell r="K189">
            <v>0</v>
          </cell>
          <cell r="L189">
            <v>0</v>
          </cell>
          <cell r="M189">
            <v>2.25</v>
          </cell>
          <cell r="N189">
            <v>2.25</v>
          </cell>
          <cell r="O189">
            <v>2.25</v>
          </cell>
          <cell r="P189">
            <v>2.25</v>
          </cell>
          <cell r="R189" t="str">
            <v/>
          </cell>
        </row>
        <row r="190">
          <cell r="A190" t="str">
            <v>68G</v>
          </cell>
          <cell r="B190" t="str">
            <v>CDs</v>
          </cell>
          <cell r="D190" t="str">
            <v>Volume</v>
          </cell>
          <cell r="E190">
            <v>0</v>
          </cell>
          <cell r="F190">
            <v>0</v>
          </cell>
          <cell r="G190">
            <v>0</v>
          </cell>
          <cell r="H190">
            <v>0</v>
          </cell>
          <cell r="I190">
            <v>0</v>
          </cell>
          <cell r="J190">
            <v>0</v>
          </cell>
          <cell r="K190">
            <v>0</v>
          </cell>
          <cell r="L190">
            <v>0</v>
          </cell>
          <cell r="M190">
            <v>0</v>
          </cell>
          <cell r="N190">
            <v>0</v>
          </cell>
          <cell r="O190">
            <v>0</v>
          </cell>
          <cell r="P190">
            <v>0</v>
          </cell>
          <cell r="R190" t="str">
            <v>CDs</v>
          </cell>
        </row>
        <row r="191">
          <cell r="A191" t="str">
            <v>68r</v>
          </cell>
          <cell r="B191" t="str">
            <v/>
          </cell>
          <cell r="D191" t="str">
            <v>Rate</v>
          </cell>
          <cell r="E191">
            <v>0</v>
          </cell>
          <cell r="F191">
            <v>0</v>
          </cell>
          <cell r="G191">
            <v>0</v>
          </cell>
          <cell r="H191">
            <v>0</v>
          </cell>
          <cell r="I191">
            <v>0</v>
          </cell>
          <cell r="J191">
            <v>0</v>
          </cell>
          <cell r="K191">
            <v>0</v>
          </cell>
          <cell r="L191">
            <v>0</v>
          </cell>
          <cell r="M191">
            <v>0</v>
          </cell>
          <cell r="N191">
            <v>0</v>
          </cell>
          <cell r="O191">
            <v>0</v>
          </cell>
          <cell r="P191">
            <v>0</v>
          </cell>
          <cell r="R191" t="str">
            <v/>
          </cell>
        </row>
        <row r="192">
          <cell r="A192" t="str">
            <v>T_MMDA</v>
          </cell>
          <cell r="B192" t="str">
            <v>Total Money Market Deposits</v>
          </cell>
          <cell r="D192" t="str">
            <v>Volume</v>
          </cell>
          <cell r="E192">
            <v>0</v>
          </cell>
          <cell r="F192">
            <v>0</v>
          </cell>
          <cell r="G192">
            <v>0</v>
          </cell>
          <cell r="H192">
            <v>0</v>
          </cell>
          <cell r="I192">
            <v>0</v>
          </cell>
          <cell r="J192">
            <v>0</v>
          </cell>
          <cell r="K192">
            <v>0</v>
          </cell>
          <cell r="L192">
            <v>0</v>
          </cell>
          <cell r="M192">
            <v>-1588424507.0211554</v>
          </cell>
          <cell r="N192">
            <v>-87267480.861803949</v>
          </cell>
          <cell r="O192">
            <v>-89855807.556789994</v>
          </cell>
          <cell r="P192">
            <v>-87691318.715802357</v>
          </cell>
          <cell r="R192" t="str">
            <v>Total Money Market Deposits</v>
          </cell>
        </row>
        <row r="193">
          <cell r="A193" t="str">
            <v>T_MMDAr</v>
          </cell>
          <cell r="D193" t="str">
            <v>Rate</v>
          </cell>
          <cell r="E193">
            <v>0</v>
          </cell>
          <cell r="F193">
            <v>0</v>
          </cell>
          <cell r="G193">
            <v>0</v>
          </cell>
          <cell r="H193">
            <v>0</v>
          </cell>
          <cell r="I193">
            <v>0</v>
          </cell>
          <cell r="J193">
            <v>0</v>
          </cell>
          <cell r="K193">
            <v>0</v>
          </cell>
          <cell r="L193">
            <v>0</v>
          </cell>
          <cell r="M193">
            <v>2.252802658122437</v>
          </cell>
          <cell r="N193">
            <v>2.3019442307878983</v>
          </cell>
          <cell r="O193">
            <v>2.2991343246024245</v>
          </cell>
          <cell r="P193">
            <v>2.3012885039179127</v>
          </cell>
          <cell r="R193">
            <v>0</v>
          </cell>
        </row>
        <row r="194">
          <cell r="E194">
            <v>0</v>
          </cell>
          <cell r="F194">
            <v>0</v>
          </cell>
          <cell r="G194">
            <v>0</v>
          </cell>
          <cell r="H194">
            <v>0</v>
          </cell>
          <cell r="I194">
            <v>0</v>
          </cell>
          <cell r="J194">
            <v>0</v>
          </cell>
          <cell r="K194">
            <v>0</v>
          </cell>
          <cell r="L194">
            <v>0</v>
          </cell>
          <cell r="R194">
            <v>0</v>
          </cell>
        </row>
        <row r="195">
          <cell r="A195" t="str">
            <v>T_CORE</v>
          </cell>
          <cell r="B195" t="str">
            <v>Total Core Deposits</v>
          </cell>
          <cell r="D195" t="str">
            <v>Volume</v>
          </cell>
          <cell r="E195">
            <v>0</v>
          </cell>
          <cell r="F195">
            <v>0</v>
          </cell>
          <cell r="G195">
            <v>0</v>
          </cell>
          <cell r="H195">
            <v>0</v>
          </cell>
          <cell r="I195">
            <v>0</v>
          </cell>
          <cell r="J195">
            <v>0</v>
          </cell>
          <cell r="K195">
            <v>0</v>
          </cell>
          <cell r="L195">
            <v>0</v>
          </cell>
          <cell r="M195">
            <v>-2593444452.8000774</v>
          </cell>
          <cell r="N195">
            <v>-2106792809.3297048</v>
          </cell>
          <cell r="O195">
            <v>-2061189979.3361259</v>
          </cell>
          <cell r="P195">
            <v>-1998998097.4814119</v>
          </cell>
          <cell r="R195" t="str">
            <v>Total Core Deposits</v>
          </cell>
        </row>
        <row r="196">
          <cell r="A196" t="str">
            <v>T_COREr</v>
          </cell>
          <cell r="D196" t="str">
            <v>Rate</v>
          </cell>
          <cell r="E196">
            <v>0</v>
          </cell>
          <cell r="F196">
            <v>0</v>
          </cell>
          <cell r="G196">
            <v>0</v>
          </cell>
          <cell r="H196">
            <v>0</v>
          </cell>
          <cell r="I196">
            <v>0</v>
          </cell>
          <cell r="J196">
            <v>0</v>
          </cell>
          <cell r="K196">
            <v>0</v>
          </cell>
          <cell r="L196">
            <v>0</v>
          </cell>
          <cell r="M196">
            <v>1.9326119494581959</v>
          </cell>
          <cell r="N196">
            <v>2.0049023063192477</v>
          </cell>
          <cell r="O196">
            <v>2.0657663978773328</v>
          </cell>
          <cell r="P196">
            <v>2.1105806748782334</v>
          </cell>
          <cell r="R196">
            <v>0</v>
          </cell>
        </row>
        <row r="197">
          <cell r="E197">
            <v>0</v>
          </cell>
          <cell r="F197">
            <v>0</v>
          </cell>
          <cell r="G197">
            <v>0</v>
          </cell>
          <cell r="H197">
            <v>0</v>
          </cell>
          <cell r="I197">
            <v>0</v>
          </cell>
          <cell r="J197">
            <v>0</v>
          </cell>
          <cell r="K197">
            <v>0</v>
          </cell>
          <cell r="L197">
            <v>0</v>
          </cell>
          <cell r="R197">
            <v>0</v>
          </cell>
        </row>
        <row r="198">
          <cell r="A198" t="str">
            <v>69G</v>
          </cell>
          <cell r="B198" t="str">
            <v/>
          </cell>
          <cell r="C198" t="str">
            <v>Brokered CD - Fixed</v>
          </cell>
          <cell r="D198" t="str">
            <v>Volume</v>
          </cell>
          <cell r="E198">
            <v>0</v>
          </cell>
          <cell r="F198">
            <v>0</v>
          </cell>
          <cell r="G198">
            <v>0</v>
          </cell>
          <cell r="H198">
            <v>0</v>
          </cell>
          <cell r="I198">
            <v>0</v>
          </cell>
          <cell r="J198">
            <v>0</v>
          </cell>
          <cell r="K198">
            <v>0</v>
          </cell>
          <cell r="L198">
            <v>0</v>
          </cell>
          <cell r="M198">
            <v>-240000000</v>
          </cell>
          <cell r="N198">
            <v>0</v>
          </cell>
          <cell r="O198">
            <v>-60000000</v>
          </cell>
          <cell r="P198">
            <v>-30000000</v>
          </cell>
          <cell r="R198" t="str">
            <v>Brokered CD - Fixed</v>
          </cell>
        </row>
        <row r="199">
          <cell r="A199" t="str">
            <v>69r</v>
          </cell>
          <cell r="B199" t="str">
            <v/>
          </cell>
          <cell r="C199" t="str">
            <v/>
          </cell>
          <cell r="D199" t="str">
            <v>Rate</v>
          </cell>
          <cell r="E199">
            <v>0</v>
          </cell>
          <cell r="F199">
            <v>0</v>
          </cell>
          <cell r="G199">
            <v>0</v>
          </cell>
          <cell r="H199">
            <v>0</v>
          </cell>
          <cell r="I199">
            <v>0</v>
          </cell>
          <cell r="J199">
            <v>0</v>
          </cell>
          <cell r="K199">
            <v>0</v>
          </cell>
          <cell r="L199">
            <v>0</v>
          </cell>
          <cell r="M199">
            <v>3.3660001754760742</v>
          </cell>
          <cell r="N199">
            <v>0</v>
          </cell>
          <cell r="O199">
            <v>3.4539999961853027</v>
          </cell>
          <cell r="P199">
            <v>3.4510002136230469</v>
          </cell>
          <cell r="R199" t="str">
            <v/>
          </cell>
        </row>
        <row r="200">
          <cell r="A200" t="str">
            <v>70G</v>
          </cell>
          <cell r="B200" t="str">
            <v/>
          </cell>
          <cell r="C200" t="str">
            <v>Brokered CD Prem/Disc</v>
          </cell>
          <cell r="D200" t="str">
            <v>Volume</v>
          </cell>
          <cell r="E200">
            <v>0</v>
          </cell>
          <cell r="F200">
            <v>0</v>
          </cell>
          <cell r="G200">
            <v>0</v>
          </cell>
          <cell r="H200">
            <v>0</v>
          </cell>
          <cell r="I200">
            <v>0</v>
          </cell>
          <cell r="J200">
            <v>0</v>
          </cell>
          <cell r="K200">
            <v>0</v>
          </cell>
          <cell r="L200">
            <v>0</v>
          </cell>
          <cell r="M200">
            <v>0</v>
          </cell>
          <cell r="N200">
            <v>0</v>
          </cell>
          <cell r="O200">
            <v>0</v>
          </cell>
          <cell r="P200">
            <v>0</v>
          </cell>
          <cell r="R200" t="str">
            <v>Brokered CD Prem/Disc</v>
          </cell>
        </row>
        <row r="201">
          <cell r="A201" t="str">
            <v>70r</v>
          </cell>
          <cell r="B201" t="str">
            <v/>
          </cell>
          <cell r="D201" t="str">
            <v>Rate</v>
          </cell>
          <cell r="E201">
            <v>0</v>
          </cell>
          <cell r="F201">
            <v>0</v>
          </cell>
          <cell r="G201">
            <v>0</v>
          </cell>
          <cell r="H201">
            <v>0</v>
          </cell>
          <cell r="I201">
            <v>0</v>
          </cell>
          <cell r="J201">
            <v>0</v>
          </cell>
          <cell r="K201">
            <v>0</v>
          </cell>
          <cell r="L201">
            <v>0</v>
          </cell>
          <cell r="M201">
            <v>0</v>
          </cell>
          <cell r="N201">
            <v>0</v>
          </cell>
          <cell r="O201">
            <v>0</v>
          </cell>
          <cell r="P201">
            <v>0</v>
          </cell>
          <cell r="R201" t="str">
            <v/>
          </cell>
        </row>
        <row r="202">
          <cell r="A202" t="str">
            <v>71G</v>
          </cell>
          <cell r="B202" t="str">
            <v/>
          </cell>
          <cell r="C202" t="str">
            <v>Brokered Deposits FAS133</v>
          </cell>
          <cell r="D202" t="str">
            <v>Volume</v>
          </cell>
          <cell r="E202">
            <v>0</v>
          </cell>
          <cell r="F202">
            <v>0</v>
          </cell>
          <cell r="G202">
            <v>0</v>
          </cell>
          <cell r="H202">
            <v>0</v>
          </cell>
          <cell r="I202">
            <v>0</v>
          </cell>
          <cell r="J202">
            <v>0</v>
          </cell>
          <cell r="K202">
            <v>0</v>
          </cell>
          <cell r="L202">
            <v>0</v>
          </cell>
          <cell r="M202">
            <v>0</v>
          </cell>
          <cell r="N202">
            <v>0</v>
          </cell>
          <cell r="O202">
            <v>0</v>
          </cell>
          <cell r="P202">
            <v>0</v>
          </cell>
          <cell r="R202" t="str">
            <v>Brokered Deposits FAS133</v>
          </cell>
        </row>
        <row r="203">
          <cell r="A203" t="str">
            <v>71r</v>
          </cell>
          <cell r="B203" t="str">
            <v/>
          </cell>
          <cell r="D203" t="str">
            <v>Rate</v>
          </cell>
          <cell r="E203">
            <v>0</v>
          </cell>
          <cell r="F203">
            <v>0</v>
          </cell>
          <cell r="G203">
            <v>0</v>
          </cell>
          <cell r="H203">
            <v>0</v>
          </cell>
          <cell r="I203">
            <v>0</v>
          </cell>
          <cell r="J203">
            <v>0</v>
          </cell>
          <cell r="K203">
            <v>0</v>
          </cell>
          <cell r="L203">
            <v>0</v>
          </cell>
          <cell r="M203">
            <v>0</v>
          </cell>
          <cell r="N203">
            <v>0</v>
          </cell>
          <cell r="O203">
            <v>0</v>
          </cell>
          <cell r="P203">
            <v>0</v>
          </cell>
          <cell r="R203" t="str">
            <v/>
          </cell>
        </row>
        <row r="204">
          <cell r="A204" t="str">
            <v>72G</v>
          </cell>
          <cell r="B204" t="str">
            <v/>
          </cell>
          <cell r="C204" t="str">
            <v>Comm CD</v>
          </cell>
          <cell r="D204" t="str">
            <v>Volume</v>
          </cell>
          <cell r="E204">
            <v>0</v>
          </cell>
          <cell r="F204">
            <v>0</v>
          </cell>
          <cell r="G204">
            <v>0</v>
          </cell>
          <cell r="H204">
            <v>0</v>
          </cell>
          <cell r="I204">
            <v>0</v>
          </cell>
          <cell r="J204">
            <v>0</v>
          </cell>
          <cell r="K204">
            <v>0</v>
          </cell>
          <cell r="L204">
            <v>0</v>
          </cell>
          <cell r="M204">
            <v>0</v>
          </cell>
          <cell r="N204">
            <v>0</v>
          </cell>
          <cell r="O204">
            <v>0</v>
          </cell>
          <cell r="P204">
            <v>0</v>
          </cell>
          <cell r="R204" t="str">
            <v>Comm CD</v>
          </cell>
        </row>
        <row r="205">
          <cell r="A205" t="str">
            <v>72r</v>
          </cell>
          <cell r="B205" t="str">
            <v/>
          </cell>
          <cell r="C205" t="str">
            <v/>
          </cell>
          <cell r="D205" t="str">
            <v>Rate</v>
          </cell>
          <cell r="E205">
            <v>0</v>
          </cell>
          <cell r="F205">
            <v>0</v>
          </cell>
          <cell r="G205">
            <v>0</v>
          </cell>
          <cell r="H205">
            <v>0</v>
          </cell>
          <cell r="I205">
            <v>0</v>
          </cell>
          <cell r="J205">
            <v>0</v>
          </cell>
          <cell r="K205">
            <v>0</v>
          </cell>
          <cell r="L205">
            <v>0</v>
          </cell>
          <cell r="M205">
            <v>0</v>
          </cell>
          <cell r="N205">
            <v>0</v>
          </cell>
          <cell r="O205">
            <v>0</v>
          </cell>
          <cell r="P205">
            <v>0</v>
          </cell>
          <cell r="R205" t="str">
            <v/>
          </cell>
        </row>
        <row r="206">
          <cell r="A206" t="str">
            <v>T_BCD</v>
          </cell>
          <cell r="B206" t="str">
            <v>Total Brokered CDs</v>
          </cell>
          <cell r="D206" t="str">
            <v>Volume</v>
          </cell>
          <cell r="E206">
            <v>0</v>
          </cell>
          <cell r="F206">
            <v>0</v>
          </cell>
          <cell r="G206">
            <v>0</v>
          </cell>
          <cell r="H206">
            <v>0</v>
          </cell>
          <cell r="I206">
            <v>0</v>
          </cell>
          <cell r="J206">
            <v>0</v>
          </cell>
          <cell r="K206">
            <v>0</v>
          </cell>
          <cell r="L206">
            <v>0</v>
          </cell>
          <cell r="M206">
            <v>-240000000</v>
          </cell>
          <cell r="N206">
            <v>0</v>
          </cell>
          <cell r="O206">
            <v>-60000000</v>
          </cell>
          <cell r="P206">
            <v>-30000000</v>
          </cell>
          <cell r="R206" t="str">
            <v>Total Brokered CDs</v>
          </cell>
        </row>
        <row r="207">
          <cell r="A207" t="str">
            <v>T_BCDr</v>
          </cell>
          <cell r="D207" t="str">
            <v>Rate</v>
          </cell>
          <cell r="E207">
            <v>0</v>
          </cell>
          <cell r="F207">
            <v>0</v>
          </cell>
          <cell r="G207">
            <v>0</v>
          </cell>
          <cell r="H207">
            <v>0</v>
          </cell>
          <cell r="I207">
            <v>0</v>
          </cell>
          <cell r="J207">
            <v>0</v>
          </cell>
          <cell r="K207">
            <v>0</v>
          </cell>
          <cell r="L207">
            <v>0</v>
          </cell>
          <cell r="M207">
            <v>3.3660001754760742</v>
          </cell>
          <cell r="N207">
            <v>0</v>
          </cell>
          <cell r="O207">
            <v>3.4539999961853027</v>
          </cell>
          <cell r="P207">
            <v>3.4510002136230469</v>
          </cell>
          <cell r="R207">
            <v>0</v>
          </cell>
        </row>
        <row r="208">
          <cell r="E208">
            <v>0</v>
          </cell>
          <cell r="F208">
            <v>0</v>
          </cell>
          <cell r="G208">
            <v>0</v>
          </cell>
          <cell r="H208">
            <v>0</v>
          </cell>
          <cell r="I208">
            <v>0</v>
          </cell>
          <cell r="J208">
            <v>0</v>
          </cell>
          <cell r="K208">
            <v>0</v>
          </cell>
          <cell r="L208">
            <v>0</v>
          </cell>
          <cell r="R208">
            <v>0</v>
          </cell>
        </row>
        <row r="209">
          <cell r="A209" t="str">
            <v>74G</v>
          </cell>
          <cell r="B209" t="str">
            <v/>
          </cell>
          <cell r="C209" t="str">
            <v>Retail CD Prem/Disc</v>
          </cell>
          <cell r="D209" t="str">
            <v>Volume</v>
          </cell>
          <cell r="E209">
            <v>0</v>
          </cell>
          <cell r="F209">
            <v>0</v>
          </cell>
          <cell r="G209">
            <v>0</v>
          </cell>
          <cell r="H209">
            <v>0</v>
          </cell>
          <cell r="I209">
            <v>0</v>
          </cell>
          <cell r="J209">
            <v>0</v>
          </cell>
          <cell r="K209">
            <v>0</v>
          </cell>
          <cell r="L209">
            <v>0</v>
          </cell>
          <cell r="M209">
            <v>-2688000</v>
          </cell>
          <cell r="N209">
            <v>-2688000</v>
          </cell>
          <cell r="O209">
            <v>-2688000</v>
          </cell>
          <cell r="P209">
            <v>-2688000</v>
          </cell>
          <cell r="R209" t="str">
            <v>Retail CD Prem/Disc</v>
          </cell>
        </row>
        <row r="210">
          <cell r="A210" t="str">
            <v>74r</v>
          </cell>
          <cell r="B210" t="str">
            <v/>
          </cell>
          <cell r="C210" t="str">
            <v/>
          </cell>
          <cell r="D210" t="str">
            <v>Rate</v>
          </cell>
          <cell r="E210">
            <v>0</v>
          </cell>
          <cell r="F210">
            <v>0</v>
          </cell>
          <cell r="G210">
            <v>0</v>
          </cell>
          <cell r="H210">
            <v>0</v>
          </cell>
          <cell r="I210">
            <v>0</v>
          </cell>
          <cell r="J210">
            <v>0</v>
          </cell>
          <cell r="K210">
            <v>0</v>
          </cell>
          <cell r="L210">
            <v>0</v>
          </cell>
          <cell r="M210">
            <v>0</v>
          </cell>
          <cell r="N210">
            <v>0</v>
          </cell>
          <cell r="O210">
            <v>0</v>
          </cell>
          <cell r="P210">
            <v>0</v>
          </cell>
          <cell r="R210" t="str">
            <v/>
          </cell>
        </row>
        <row r="211">
          <cell r="A211" t="str">
            <v>76G</v>
          </cell>
          <cell r="B211" t="str">
            <v/>
          </cell>
          <cell r="C211" t="str">
            <v>Wholesale CD</v>
          </cell>
          <cell r="D211" t="str">
            <v>Volume</v>
          </cell>
          <cell r="E211">
            <v>0</v>
          </cell>
          <cell r="F211">
            <v>0</v>
          </cell>
          <cell r="G211">
            <v>0</v>
          </cell>
          <cell r="H211">
            <v>0</v>
          </cell>
          <cell r="I211">
            <v>0</v>
          </cell>
          <cell r="J211">
            <v>0</v>
          </cell>
          <cell r="K211">
            <v>0</v>
          </cell>
          <cell r="L211">
            <v>0</v>
          </cell>
          <cell r="M211">
            <v>-267852213.62</v>
          </cell>
          <cell r="N211">
            <v>-267852213.62</v>
          </cell>
          <cell r="O211">
            <v>-267852213.62</v>
          </cell>
          <cell r="P211">
            <v>-271925348.91750002</v>
          </cell>
          <cell r="R211" t="str">
            <v>Wholesale CD</v>
          </cell>
        </row>
        <row r="212">
          <cell r="A212" t="str">
            <v>76r</v>
          </cell>
          <cell r="B212" t="str">
            <v/>
          </cell>
          <cell r="C212" t="str">
            <v/>
          </cell>
          <cell r="D212" t="str">
            <v>Rate</v>
          </cell>
          <cell r="E212">
            <v>0</v>
          </cell>
          <cell r="F212">
            <v>0</v>
          </cell>
          <cell r="G212">
            <v>0</v>
          </cell>
          <cell r="H212">
            <v>0</v>
          </cell>
          <cell r="I212">
            <v>0</v>
          </cell>
          <cell r="J212">
            <v>0</v>
          </cell>
          <cell r="K212">
            <v>0</v>
          </cell>
          <cell r="L212">
            <v>0</v>
          </cell>
          <cell r="M212">
            <v>3.1389999389648438</v>
          </cell>
          <cell r="N212">
            <v>3.3339998722076416</v>
          </cell>
          <cell r="O212">
            <v>3.4440000057220459</v>
          </cell>
          <cell r="P212">
            <v>3.6459293365478516</v>
          </cell>
          <cell r="R212" t="str">
            <v/>
          </cell>
        </row>
        <row r="213">
          <cell r="A213" t="str">
            <v>77G</v>
          </cell>
          <cell r="B213" t="str">
            <v>Jumbo CDs</v>
          </cell>
          <cell r="C213" t="str">
            <v/>
          </cell>
          <cell r="D213" t="str">
            <v>Volume</v>
          </cell>
          <cell r="E213">
            <v>0</v>
          </cell>
          <cell r="F213">
            <v>0</v>
          </cell>
          <cell r="G213">
            <v>0</v>
          </cell>
          <cell r="H213">
            <v>0</v>
          </cell>
          <cell r="I213">
            <v>0</v>
          </cell>
          <cell r="J213">
            <v>0</v>
          </cell>
          <cell r="K213">
            <v>0</v>
          </cell>
          <cell r="L213">
            <v>0</v>
          </cell>
          <cell r="M213">
            <v>-648253366.13066649</v>
          </cell>
          <cell r="N213">
            <v>-48038465.403108954</v>
          </cell>
          <cell r="O213">
            <v>-357031517.81158257</v>
          </cell>
          <cell r="P213">
            <v>36259778.080406517</v>
          </cell>
          <cell r="R213" t="str">
            <v>Jumbo CDs</v>
          </cell>
        </row>
        <row r="214">
          <cell r="A214" t="str">
            <v>77r</v>
          </cell>
          <cell r="B214" t="str">
            <v/>
          </cell>
          <cell r="C214" t="str">
            <v/>
          </cell>
          <cell r="D214" t="str">
            <v>Rate</v>
          </cell>
          <cell r="E214">
            <v>0</v>
          </cell>
          <cell r="F214">
            <v>0</v>
          </cell>
          <cell r="G214">
            <v>0</v>
          </cell>
          <cell r="H214">
            <v>0</v>
          </cell>
          <cell r="I214">
            <v>0</v>
          </cell>
          <cell r="J214">
            <v>0</v>
          </cell>
          <cell r="K214">
            <v>0</v>
          </cell>
          <cell r="L214">
            <v>0</v>
          </cell>
          <cell r="M214">
            <v>3.1655375010241915</v>
          </cell>
          <cell r="N214">
            <v>3.4781988858594461</v>
          </cell>
          <cell r="O214">
            <v>3.4933912919422307</v>
          </cell>
          <cell r="P214">
            <v>3.3705689055979859</v>
          </cell>
          <cell r="R214" t="str">
            <v/>
          </cell>
        </row>
        <row r="215">
          <cell r="A215" t="str">
            <v>73G</v>
          </cell>
          <cell r="B215" t="str">
            <v/>
          </cell>
          <cell r="C215" t="str">
            <v>Retail CD - VR</v>
          </cell>
          <cell r="D215" t="str">
            <v>Volume</v>
          </cell>
          <cell r="E215">
            <v>0</v>
          </cell>
          <cell r="F215">
            <v>0</v>
          </cell>
          <cell r="G215">
            <v>0</v>
          </cell>
          <cell r="H215">
            <v>0</v>
          </cell>
          <cell r="I215">
            <v>0</v>
          </cell>
          <cell r="J215">
            <v>0</v>
          </cell>
          <cell r="K215">
            <v>0</v>
          </cell>
          <cell r="L215">
            <v>0</v>
          </cell>
          <cell r="M215">
            <v>0</v>
          </cell>
          <cell r="N215">
            <v>0</v>
          </cell>
          <cell r="O215">
            <v>0</v>
          </cell>
          <cell r="P215">
            <v>0</v>
          </cell>
          <cell r="R215" t="str">
            <v>Retail CD - VR</v>
          </cell>
        </row>
        <row r="216">
          <cell r="A216" t="str">
            <v>73r</v>
          </cell>
          <cell r="B216" t="str">
            <v/>
          </cell>
          <cell r="C216" t="str">
            <v/>
          </cell>
          <cell r="D216" t="str">
            <v>Rate</v>
          </cell>
          <cell r="E216">
            <v>0</v>
          </cell>
          <cell r="F216">
            <v>0</v>
          </cell>
          <cell r="G216">
            <v>0</v>
          </cell>
          <cell r="H216">
            <v>0</v>
          </cell>
          <cell r="I216">
            <v>0</v>
          </cell>
          <cell r="J216">
            <v>0</v>
          </cell>
          <cell r="K216">
            <v>0</v>
          </cell>
          <cell r="L216">
            <v>0</v>
          </cell>
          <cell r="M216">
            <v>0</v>
          </cell>
          <cell r="N216">
            <v>0</v>
          </cell>
          <cell r="O216">
            <v>0</v>
          </cell>
          <cell r="P216">
            <v>0</v>
          </cell>
          <cell r="R216" t="str">
            <v/>
          </cell>
        </row>
        <row r="217">
          <cell r="A217" t="str">
            <v>T_RCD</v>
          </cell>
          <cell r="B217" t="str">
            <v>Total Retail CDs</v>
          </cell>
          <cell r="D217" t="str">
            <v>Volume</v>
          </cell>
          <cell r="E217">
            <v>0</v>
          </cell>
          <cell r="F217">
            <v>0</v>
          </cell>
          <cell r="G217">
            <v>0</v>
          </cell>
          <cell r="H217">
            <v>0</v>
          </cell>
          <cell r="I217">
            <v>0</v>
          </cell>
          <cell r="J217">
            <v>0</v>
          </cell>
          <cell r="K217">
            <v>0</v>
          </cell>
          <cell r="L217">
            <v>0</v>
          </cell>
          <cell r="M217">
            <v>-918793579.7506665</v>
          </cell>
          <cell r="N217">
            <v>-318578679.02310896</v>
          </cell>
          <cell r="O217">
            <v>-627571731.43158257</v>
          </cell>
          <cell r="P217">
            <v>-238353570.8370935</v>
          </cell>
          <cell r="R217" t="str">
            <v>Total Retail CDs</v>
          </cell>
        </row>
        <row r="218">
          <cell r="A218" t="str">
            <v>T_RCDr</v>
          </cell>
          <cell r="D218" t="str">
            <v>Rate</v>
          </cell>
          <cell r="E218">
            <v>0</v>
          </cell>
          <cell r="F218">
            <v>0</v>
          </cell>
          <cell r="G218">
            <v>0</v>
          </cell>
          <cell r="H218">
            <v>0</v>
          </cell>
          <cell r="I218">
            <v>0</v>
          </cell>
          <cell r="J218">
            <v>0</v>
          </cell>
          <cell r="K218">
            <v>0</v>
          </cell>
          <cell r="L218">
            <v>0</v>
          </cell>
          <cell r="M218">
            <v>3.1485400928047467</v>
          </cell>
          <cell r="N218">
            <v>3.3276130909758947</v>
          </cell>
          <cell r="O218">
            <v>3.4573479203124138</v>
          </cell>
          <cell r="P218">
            <v>3.6467023480914991</v>
          </cell>
          <cell r="R218">
            <v>0</v>
          </cell>
        </row>
        <row r="219">
          <cell r="E219">
            <v>0</v>
          </cell>
          <cell r="F219">
            <v>0</v>
          </cell>
          <cell r="G219">
            <v>0</v>
          </cell>
          <cell r="H219">
            <v>0</v>
          </cell>
          <cell r="I219">
            <v>0</v>
          </cell>
          <cell r="J219">
            <v>0</v>
          </cell>
          <cell r="K219">
            <v>0</v>
          </cell>
          <cell r="L219">
            <v>0</v>
          </cell>
          <cell r="R219">
            <v>0</v>
          </cell>
        </row>
        <row r="220">
          <cell r="A220" t="str">
            <v>79G</v>
          </cell>
          <cell r="B220" t="str">
            <v>Other Wholesale Borrowings</v>
          </cell>
          <cell r="D220" t="str">
            <v>Volume</v>
          </cell>
          <cell r="E220">
            <v>0</v>
          </cell>
          <cell r="F220">
            <v>0</v>
          </cell>
          <cell r="G220">
            <v>0</v>
          </cell>
          <cell r="H220">
            <v>0</v>
          </cell>
          <cell r="I220">
            <v>0</v>
          </cell>
          <cell r="J220">
            <v>0</v>
          </cell>
          <cell r="K220">
            <v>0</v>
          </cell>
          <cell r="L220">
            <v>0</v>
          </cell>
          <cell r="M220">
            <v>-2626171891.0597839</v>
          </cell>
          <cell r="N220">
            <v>973097396.62612152</v>
          </cell>
          <cell r="O220">
            <v>570673832.21397448</v>
          </cell>
          <cell r="P220">
            <v>-729351453.38212776</v>
          </cell>
          <cell r="R220" t="str">
            <v>Other Wholesale Borrowings</v>
          </cell>
        </row>
        <row r="221">
          <cell r="A221" t="str">
            <v>79r</v>
          </cell>
          <cell r="B221" t="str">
            <v/>
          </cell>
          <cell r="D221" t="str">
            <v>Rate</v>
          </cell>
          <cell r="E221">
            <v>0</v>
          </cell>
          <cell r="F221">
            <v>0</v>
          </cell>
          <cell r="G221">
            <v>0</v>
          </cell>
          <cell r="H221">
            <v>0</v>
          </cell>
          <cell r="I221">
            <v>0</v>
          </cell>
          <cell r="J221">
            <v>0</v>
          </cell>
          <cell r="K221">
            <v>0</v>
          </cell>
          <cell r="L221">
            <v>0</v>
          </cell>
          <cell r="M221">
            <v>2</v>
          </cell>
          <cell r="N221">
            <v>2</v>
          </cell>
          <cell r="O221">
            <v>2</v>
          </cell>
          <cell r="P221">
            <v>2</v>
          </cell>
          <cell r="R221" t="str">
            <v/>
          </cell>
        </row>
        <row r="222">
          <cell r="E222">
            <v>0</v>
          </cell>
          <cell r="F222">
            <v>0</v>
          </cell>
          <cell r="G222">
            <v>0</v>
          </cell>
          <cell r="H222">
            <v>0</v>
          </cell>
          <cell r="I222">
            <v>0</v>
          </cell>
          <cell r="J222">
            <v>0</v>
          </cell>
          <cell r="K222">
            <v>0</v>
          </cell>
          <cell r="L222">
            <v>0</v>
          </cell>
          <cell r="R222">
            <v>0</v>
          </cell>
        </row>
        <row r="223">
          <cell r="A223" t="str">
            <v>T_TDA</v>
          </cell>
          <cell r="B223" t="str">
            <v>Total Time Deposits</v>
          </cell>
          <cell r="D223" t="str">
            <v>Volume</v>
          </cell>
          <cell r="E223">
            <v>0</v>
          </cell>
          <cell r="F223">
            <v>0</v>
          </cell>
          <cell r="G223">
            <v>0</v>
          </cell>
          <cell r="H223">
            <v>0</v>
          </cell>
          <cell r="I223">
            <v>0</v>
          </cell>
          <cell r="J223">
            <v>0</v>
          </cell>
          <cell r="K223">
            <v>0</v>
          </cell>
          <cell r="L223">
            <v>0</v>
          </cell>
          <cell r="M223">
            <v>-3784965470.8104506</v>
          </cell>
          <cell r="N223">
            <v>654518717.60301256</v>
          </cell>
          <cell r="O223">
            <v>-116897899.21760809</v>
          </cell>
          <cell r="P223">
            <v>-997705024.21922123</v>
          </cell>
          <cell r="R223" t="str">
            <v>Total Time Deposits</v>
          </cell>
        </row>
        <row r="224">
          <cell r="A224" t="str">
            <v>T_TDAr</v>
          </cell>
          <cell r="D224" t="str">
            <v>Rate</v>
          </cell>
          <cell r="E224">
            <v>0</v>
          </cell>
          <cell r="F224">
            <v>0</v>
          </cell>
          <cell r="G224">
            <v>0</v>
          </cell>
          <cell r="H224">
            <v>0</v>
          </cell>
          <cell r="I224">
            <v>0</v>
          </cell>
          <cell r="J224">
            <v>0</v>
          </cell>
          <cell r="K224">
            <v>0</v>
          </cell>
          <cell r="L224">
            <v>0</v>
          </cell>
          <cell r="M224">
            <v>2.3654224367794132</v>
          </cell>
          <cell r="N224">
            <v>1.3538011772591965</v>
          </cell>
          <cell r="O224">
            <v>10.570131406338328</v>
          </cell>
          <cell r="P224">
            <v>2.4370303652859229</v>
          </cell>
          <cell r="R224">
            <v>0</v>
          </cell>
        </row>
        <row r="225">
          <cell r="E225">
            <v>0</v>
          </cell>
          <cell r="F225">
            <v>0</v>
          </cell>
          <cell r="G225">
            <v>0</v>
          </cell>
          <cell r="H225">
            <v>0</v>
          </cell>
          <cell r="I225">
            <v>0</v>
          </cell>
          <cell r="J225">
            <v>0</v>
          </cell>
          <cell r="K225">
            <v>0</v>
          </cell>
          <cell r="L225">
            <v>0</v>
          </cell>
          <cell r="R225">
            <v>0</v>
          </cell>
        </row>
        <row r="226">
          <cell r="A226" t="str">
            <v>T_DEP</v>
          </cell>
          <cell r="B226" t="str">
            <v>Total Deposits</v>
          </cell>
          <cell r="D226" t="str">
            <v>Volume</v>
          </cell>
          <cell r="E226">
            <v>0</v>
          </cell>
          <cell r="F226">
            <v>0</v>
          </cell>
          <cell r="G226">
            <v>0</v>
          </cell>
          <cell r="H226">
            <v>0</v>
          </cell>
          <cell r="I226">
            <v>0</v>
          </cell>
          <cell r="J226">
            <v>0</v>
          </cell>
          <cell r="K226">
            <v>0</v>
          </cell>
          <cell r="L226">
            <v>0</v>
          </cell>
          <cell r="M226">
            <v>-6378409923.610528</v>
          </cell>
          <cell r="N226">
            <v>-1452274091.7266922</v>
          </cell>
          <cell r="O226">
            <v>-2178087878.5537338</v>
          </cell>
          <cell r="P226">
            <v>-2996703121.700633</v>
          </cell>
          <cell r="R226" t="str">
            <v>Total Deposits</v>
          </cell>
        </row>
        <row r="227">
          <cell r="A227" t="str">
            <v>T_DEPr</v>
          </cell>
          <cell r="D227" t="str">
            <v>Rate</v>
          </cell>
          <cell r="E227">
            <v>0</v>
          </cell>
          <cell r="F227">
            <v>0</v>
          </cell>
          <cell r="G227">
            <v>0</v>
          </cell>
          <cell r="H227">
            <v>0</v>
          </cell>
          <cell r="I227">
            <v>0</v>
          </cell>
          <cell r="J227">
            <v>0</v>
          </cell>
          <cell r="K227">
            <v>0</v>
          </cell>
          <cell r="L227">
            <v>0</v>
          </cell>
          <cell r="M227">
            <v>2.1894428476812058</v>
          </cell>
          <cell r="N227">
            <v>2.2983440735792935</v>
          </cell>
          <cell r="O227">
            <v>2.5221953663581385</v>
          </cell>
          <cell r="P227">
            <v>2.2192669487757044</v>
          </cell>
          <cell r="R227">
            <v>0</v>
          </cell>
        </row>
        <row r="228">
          <cell r="E228">
            <v>0</v>
          </cell>
          <cell r="F228">
            <v>0</v>
          </cell>
          <cell r="G228">
            <v>0</v>
          </cell>
          <cell r="H228">
            <v>0</v>
          </cell>
          <cell r="I228">
            <v>0</v>
          </cell>
          <cell r="J228">
            <v>0</v>
          </cell>
          <cell r="K228">
            <v>0</v>
          </cell>
          <cell r="L228">
            <v>0</v>
          </cell>
          <cell r="R228">
            <v>0</v>
          </cell>
        </row>
        <row r="229">
          <cell r="A229" t="str">
            <v>80G</v>
          </cell>
          <cell r="B229" t="str">
            <v>Bank Subordinated Debt</v>
          </cell>
          <cell r="D229" t="str">
            <v>Volume</v>
          </cell>
          <cell r="E229">
            <v>0</v>
          </cell>
          <cell r="F229">
            <v>0</v>
          </cell>
          <cell r="G229">
            <v>0</v>
          </cell>
          <cell r="H229">
            <v>0</v>
          </cell>
          <cell r="I229">
            <v>0</v>
          </cell>
          <cell r="J229">
            <v>0</v>
          </cell>
          <cell r="K229">
            <v>0</v>
          </cell>
          <cell r="L229">
            <v>0</v>
          </cell>
          <cell r="M229">
            <v>0</v>
          </cell>
          <cell r="N229">
            <v>0</v>
          </cell>
          <cell r="O229">
            <v>0</v>
          </cell>
          <cell r="P229">
            <v>0</v>
          </cell>
          <cell r="R229" t="str">
            <v>Bank Subordinated Debt</v>
          </cell>
        </row>
        <row r="230">
          <cell r="A230" t="str">
            <v>80r</v>
          </cell>
          <cell r="B230" t="str">
            <v/>
          </cell>
          <cell r="D230" t="str">
            <v>Rate</v>
          </cell>
          <cell r="E230">
            <v>0</v>
          </cell>
          <cell r="F230">
            <v>0</v>
          </cell>
          <cell r="G230">
            <v>0</v>
          </cell>
          <cell r="H230">
            <v>0</v>
          </cell>
          <cell r="I230">
            <v>0</v>
          </cell>
          <cell r="J230">
            <v>0</v>
          </cell>
          <cell r="K230">
            <v>0</v>
          </cell>
          <cell r="L230">
            <v>0</v>
          </cell>
          <cell r="M230">
            <v>0</v>
          </cell>
          <cell r="N230">
            <v>0</v>
          </cell>
          <cell r="O230">
            <v>0</v>
          </cell>
          <cell r="P230">
            <v>0</v>
          </cell>
          <cell r="R230" t="str">
            <v/>
          </cell>
        </row>
        <row r="231">
          <cell r="A231" t="str">
            <v>81G</v>
          </cell>
          <cell r="B231" t="str">
            <v>Bancorp Senior Debt</v>
          </cell>
          <cell r="D231" t="str">
            <v>Volume</v>
          </cell>
          <cell r="E231">
            <v>0</v>
          </cell>
          <cell r="F231">
            <v>0</v>
          </cell>
          <cell r="G231">
            <v>0</v>
          </cell>
          <cell r="H231">
            <v>0</v>
          </cell>
          <cell r="I231">
            <v>0</v>
          </cell>
          <cell r="J231">
            <v>0</v>
          </cell>
          <cell r="K231">
            <v>0</v>
          </cell>
          <cell r="L231">
            <v>0</v>
          </cell>
          <cell r="M231">
            <v>0</v>
          </cell>
          <cell r="N231">
            <v>0</v>
          </cell>
          <cell r="O231">
            <v>0</v>
          </cell>
          <cell r="P231">
            <v>0</v>
          </cell>
          <cell r="R231" t="str">
            <v>Bancorp Senior Debt</v>
          </cell>
        </row>
        <row r="232">
          <cell r="A232" t="str">
            <v>81r</v>
          </cell>
          <cell r="B232" t="str">
            <v/>
          </cell>
          <cell r="D232" t="str">
            <v>Rate</v>
          </cell>
          <cell r="E232">
            <v>0</v>
          </cell>
          <cell r="F232">
            <v>0</v>
          </cell>
          <cell r="G232">
            <v>0</v>
          </cell>
          <cell r="H232">
            <v>0</v>
          </cell>
          <cell r="I232">
            <v>0</v>
          </cell>
          <cell r="J232">
            <v>0</v>
          </cell>
          <cell r="K232">
            <v>0</v>
          </cell>
          <cell r="L232">
            <v>0</v>
          </cell>
          <cell r="M232">
            <v>0</v>
          </cell>
          <cell r="N232">
            <v>0</v>
          </cell>
          <cell r="O232">
            <v>0</v>
          </cell>
          <cell r="P232">
            <v>0</v>
          </cell>
          <cell r="R232" t="str">
            <v/>
          </cell>
        </row>
        <row r="233">
          <cell r="A233" t="str">
            <v>82G</v>
          </cell>
          <cell r="B233" t="str">
            <v>Bancorp Trust Preferred</v>
          </cell>
          <cell r="D233" t="str">
            <v>Volume</v>
          </cell>
          <cell r="E233">
            <v>0</v>
          </cell>
          <cell r="F233">
            <v>0</v>
          </cell>
          <cell r="G233">
            <v>0</v>
          </cell>
          <cell r="H233">
            <v>0</v>
          </cell>
          <cell r="I233">
            <v>0</v>
          </cell>
          <cell r="J233">
            <v>0</v>
          </cell>
          <cell r="K233">
            <v>0</v>
          </cell>
          <cell r="L233">
            <v>0</v>
          </cell>
          <cell r="M233">
            <v>0</v>
          </cell>
          <cell r="N233">
            <v>0</v>
          </cell>
          <cell r="O233">
            <v>0</v>
          </cell>
          <cell r="P233">
            <v>0</v>
          </cell>
          <cell r="R233" t="str">
            <v>Bancorp Trust Preferred</v>
          </cell>
        </row>
        <row r="234">
          <cell r="A234" t="str">
            <v>82r</v>
          </cell>
          <cell r="B234" t="str">
            <v/>
          </cell>
          <cell r="D234" t="str">
            <v>Rate</v>
          </cell>
          <cell r="E234">
            <v>0</v>
          </cell>
          <cell r="F234">
            <v>0</v>
          </cell>
          <cell r="G234">
            <v>0</v>
          </cell>
          <cell r="H234">
            <v>0</v>
          </cell>
          <cell r="I234">
            <v>0</v>
          </cell>
          <cell r="J234">
            <v>0</v>
          </cell>
          <cell r="K234">
            <v>0</v>
          </cell>
          <cell r="L234">
            <v>0</v>
          </cell>
          <cell r="M234">
            <v>0</v>
          </cell>
          <cell r="N234">
            <v>0</v>
          </cell>
          <cell r="O234">
            <v>0</v>
          </cell>
          <cell r="P234">
            <v>0</v>
          </cell>
          <cell r="R234" t="str">
            <v/>
          </cell>
        </row>
        <row r="235">
          <cell r="A235" t="str">
            <v>83G</v>
          </cell>
          <cell r="B235" t="str">
            <v>Loan Payable</v>
          </cell>
          <cell r="D235" t="str">
            <v>Volume</v>
          </cell>
          <cell r="E235">
            <v>0</v>
          </cell>
          <cell r="F235">
            <v>0</v>
          </cell>
          <cell r="G235">
            <v>0</v>
          </cell>
          <cell r="H235">
            <v>0</v>
          </cell>
          <cell r="I235">
            <v>0</v>
          </cell>
          <cell r="J235">
            <v>0</v>
          </cell>
          <cell r="K235">
            <v>0</v>
          </cell>
          <cell r="L235">
            <v>0</v>
          </cell>
          <cell r="M235">
            <v>29434649.018506508</v>
          </cell>
          <cell r="N235">
            <v>-36146868.019599393</v>
          </cell>
          <cell r="O235">
            <v>14688533.863022471</v>
          </cell>
          <cell r="P235">
            <v>14619552.5478015</v>
          </cell>
          <cell r="R235" t="str">
            <v>Loan Payable</v>
          </cell>
        </row>
        <row r="236">
          <cell r="A236" t="str">
            <v>83r</v>
          </cell>
          <cell r="B236" t="str">
            <v/>
          </cell>
          <cell r="D236" t="str">
            <v>Rate</v>
          </cell>
          <cell r="E236">
            <v>0</v>
          </cell>
          <cell r="F236">
            <v>0</v>
          </cell>
          <cell r="G236">
            <v>0</v>
          </cell>
          <cell r="H236">
            <v>0</v>
          </cell>
          <cell r="I236">
            <v>0</v>
          </cell>
          <cell r="J236">
            <v>0</v>
          </cell>
          <cell r="K236">
            <v>0</v>
          </cell>
          <cell r="L236">
            <v>0</v>
          </cell>
          <cell r="M236">
            <v>0</v>
          </cell>
          <cell r="N236">
            <v>0</v>
          </cell>
          <cell r="O236">
            <v>0</v>
          </cell>
          <cell r="P236">
            <v>0</v>
          </cell>
          <cell r="R236" t="str">
            <v/>
          </cell>
        </row>
        <row r="237">
          <cell r="A237" t="str">
            <v>84G</v>
          </cell>
          <cell r="B237" t="str">
            <v>Other Liabilities</v>
          </cell>
          <cell r="D237" t="str">
            <v>Volume</v>
          </cell>
          <cell r="E237">
            <v>0</v>
          </cell>
          <cell r="F237">
            <v>0</v>
          </cell>
          <cell r="G237">
            <v>0</v>
          </cell>
          <cell r="H237">
            <v>0</v>
          </cell>
          <cell r="I237">
            <v>0</v>
          </cell>
          <cell r="J237">
            <v>0</v>
          </cell>
          <cell r="K237">
            <v>0</v>
          </cell>
          <cell r="L237">
            <v>0</v>
          </cell>
          <cell r="M237">
            <v>-19082.14021131862</v>
          </cell>
          <cell r="N237">
            <v>-12782.77649072977</v>
          </cell>
          <cell r="O237">
            <v>-12844.42208177224</v>
          </cell>
          <cell r="P237">
            <v>-12906.36500813533</v>
          </cell>
          <cell r="R237" t="str">
            <v>Other Liabilities</v>
          </cell>
        </row>
        <row r="238">
          <cell r="A238" t="str">
            <v>84r</v>
          </cell>
          <cell r="B238" t="str">
            <v/>
          </cell>
          <cell r="D238" t="str">
            <v>Rate</v>
          </cell>
          <cell r="E238">
            <v>0</v>
          </cell>
          <cell r="F238">
            <v>0</v>
          </cell>
          <cell r="G238">
            <v>0</v>
          </cell>
          <cell r="H238">
            <v>0</v>
          </cell>
          <cell r="I238">
            <v>0</v>
          </cell>
          <cell r="J238">
            <v>0</v>
          </cell>
          <cell r="K238">
            <v>0</v>
          </cell>
          <cell r="L238">
            <v>0</v>
          </cell>
          <cell r="M238">
            <v>0</v>
          </cell>
          <cell r="N238">
            <v>0</v>
          </cell>
          <cell r="O238">
            <v>0</v>
          </cell>
          <cell r="P238">
            <v>0</v>
          </cell>
          <cell r="R238" t="str">
            <v/>
          </cell>
        </row>
        <row r="239">
          <cell r="A239" t="str">
            <v>85G</v>
          </cell>
          <cell r="B239" t="str">
            <v>Equity</v>
          </cell>
          <cell r="D239" t="str">
            <v>Volume</v>
          </cell>
          <cell r="E239">
            <v>0</v>
          </cell>
          <cell r="F239">
            <v>0</v>
          </cell>
          <cell r="G239">
            <v>0</v>
          </cell>
          <cell r="H239">
            <v>0</v>
          </cell>
          <cell r="I239">
            <v>0</v>
          </cell>
          <cell r="J239">
            <v>0</v>
          </cell>
          <cell r="K239">
            <v>0</v>
          </cell>
          <cell r="L239">
            <v>0</v>
          </cell>
          <cell r="M239">
            <v>606892889.32506645</v>
          </cell>
          <cell r="N239">
            <v>23242634.09300039</v>
          </cell>
          <cell r="O239">
            <v>25309799.935079746</v>
          </cell>
          <cell r="P239">
            <v>21090882.768009912</v>
          </cell>
          <cell r="R239" t="str">
            <v>Equity</v>
          </cell>
        </row>
        <row r="240">
          <cell r="A240" t="str">
            <v>85r</v>
          </cell>
          <cell r="B240" t="str">
            <v/>
          </cell>
          <cell r="D240" t="str">
            <v>Rate</v>
          </cell>
          <cell r="E240">
            <v>0</v>
          </cell>
          <cell r="F240">
            <v>0</v>
          </cell>
          <cell r="G240">
            <v>0</v>
          </cell>
          <cell r="H240">
            <v>0</v>
          </cell>
          <cell r="I240">
            <v>0</v>
          </cell>
          <cell r="J240">
            <v>0</v>
          </cell>
          <cell r="K240">
            <v>0</v>
          </cell>
          <cell r="L240">
            <v>0</v>
          </cell>
          <cell r="M240">
            <v>0</v>
          </cell>
          <cell r="N240">
            <v>0</v>
          </cell>
          <cell r="O240">
            <v>0</v>
          </cell>
          <cell r="P240">
            <v>0</v>
          </cell>
          <cell r="R240" t="str">
            <v/>
          </cell>
        </row>
        <row r="241">
          <cell r="A241" t="str">
            <v>86G</v>
          </cell>
          <cell r="B241" t="str">
            <v>Brokered Deposit Swaps</v>
          </cell>
          <cell r="D241" t="str">
            <v>Volume</v>
          </cell>
          <cell r="E241">
            <v>0</v>
          </cell>
          <cell r="F241">
            <v>0</v>
          </cell>
          <cell r="G241">
            <v>0</v>
          </cell>
          <cell r="H241">
            <v>0</v>
          </cell>
          <cell r="I241">
            <v>0</v>
          </cell>
          <cell r="J241">
            <v>0</v>
          </cell>
          <cell r="K241">
            <v>0</v>
          </cell>
          <cell r="L241">
            <v>0</v>
          </cell>
          <cell r="M241">
            <v>0</v>
          </cell>
          <cell r="N241">
            <v>0</v>
          </cell>
          <cell r="O241">
            <v>0</v>
          </cell>
          <cell r="P241">
            <v>0</v>
          </cell>
          <cell r="R241" t="str">
            <v>Brokered Deposit Swaps</v>
          </cell>
        </row>
        <row r="242">
          <cell r="A242" t="str">
            <v>86r</v>
          </cell>
          <cell r="B242" t="str">
            <v/>
          </cell>
          <cell r="D242" t="str">
            <v>Rate</v>
          </cell>
          <cell r="E242">
            <v>0</v>
          </cell>
          <cell r="F242">
            <v>0</v>
          </cell>
          <cell r="G242">
            <v>0</v>
          </cell>
          <cell r="H242">
            <v>0</v>
          </cell>
          <cell r="I242">
            <v>0</v>
          </cell>
          <cell r="J242">
            <v>0</v>
          </cell>
          <cell r="K242">
            <v>0</v>
          </cell>
          <cell r="L242">
            <v>0</v>
          </cell>
          <cell r="M242">
            <v>0</v>
          </cell>
          <cell r="N242">
            <v>0</v>
          </cell>
          <cell r="O242">
            <v>0</v>
          </cell>
          <cell r="P242">
            <v>0</v>
          </cell>
          <cell r="R242" t="str">
            <v/>
          </cell>
        </row>
        <row r="243">
          <cell r="A243" t="str">
            <v>87G</v>
          </cell>
          <cell r="B243" t="str">
            <v>Cash</v>
          </cell>
          <cell r="D243" t="str">
            <v>Volume</v>
          </cell>
          <cell r="E243">
            <v>0</v>
          </cell>
          <cell r="F243">
            <v>0</v>
          </cell>
          <cell r="G243">
            <v>0</v>
          </cell>
          <cell r="H243">
            <v>0</v>
          </cell>
          <cell r="I243">
            <v>0</v>
          </cell>
          <cell r="J243">
            <v>0</v>
          </cell>
          <cell r="K243">
            <v>0</v>
          </cell>
          <cell r="L243">
            <v>0</v>
          </cell>
          <cell r="M243">
            <v>-200000000</v>
          </cell>
          <cell r="N243">
            <v>0</v>
          </cell>
          <cell r="O243">
            <v>0</v>
          </cell>
          <cell r="P243">
            <v>0</v>
          </cell>
          <cell r="R243" t="str">
            <v>Cash</v>
          </cell>
        </row>
        <row r="244">
          <cell r="A244" t="str">
            <v>87r</v>
          </cell>
          <cell r="B244" t="str">
            <v/>
          </cell>
          <cell r="D244" t="str">
            <v>Rate</v>
          </cell>
          <cell r="E244">
            <v>0</v>
          </cell>
          <cell r="F244">
            <v>0</v>
          </cell>
          <cell r="G244">
            <v>0</v>
          </cell>
          <cell r="H244">
            <v>0</v>
          </cell>
          <cell r="I244">
            <v>0</v>
          </cell>
          <cell r="J244">
            <v>0</v>
          </cell>
          <cell r="K244">
            <v>0</v>
          </cell>
          <cell r="L244">
            <v>0</v>
          </cell>
          <cell r="M244">
            <v>0</v>
          </cell>
          <cell r="N244">
            <v>0</v>
          </cell>
          <cell r="O244">
            <v>0</v>
          </cell>
          <cell r="P244">
            <v>0</v>
          </cell>
          <cell r="R244" t="str">
            <v/>
          </cell>
        </row>
        <row r="245">
          <cell r="A245" t="str">
            <v>T_BOR</v>
          </cell>
          <cell r="B245" t="str">
            <v>Total Borrowings</v>
          </cell>
          <cell r="D245" t="str">
            <v>Volume</v>
          </cell>
          <cell r="E245">
            <v>0</v>
          </cell>
          <cell r="F245">
            <v>0</v>
          </cell>
          <cell r="G245">
            <v>0</v>
          </cell>
          <cell r="H245">
            <v>0</v>
          </cell>
          <cell r="I245">
            <v>0</v>
          </cell>
          <cell r="J245">
            <v>0</v>
          </cell>
          <cell r="K245">
            <v>0</v>
          </cell>
          <cell r="L245">
            <v>0</v>
          </cell>
          <cell r="M245">
            <v>436308456.20336163</v>
          </cell>
          <cell r="N245">
            <v>-12917016.703089736</v>
          </cell>
          <cell r="O245">
            <v>39985489.376020446</v>
          </cell>
          <cell r="P245">
            <v>35697528.95080328</v>
          </cell>
          <cell r="R245" t="str">
            <v>Total Borrowings</v>
          </cell>
        </row>
        <row r="246">
          <cell r="A246" t="str">
            <v>T_BORr</v>
          </cell>
          <cell r="D246" t="str">
            <v>Rate</v>
          </cell>
          <cell r="E246">
            <v>0</v>
          </cell>
          <cell r="F246">
            <v>0</v>
          </cell>
          <cell r="G246">
            <v>0</v>
          </cell>
          <cell r="H246">
            <v>0</v>
          </cell>
          <cell r="I246">
            <v>0</v>
          </cell>
          <cell r="J246">
            <v>0</v>
          </cell>
          <cell r="K246">
            <v>0</v>
          </cell>
          <cell r="L246">
            <v>0</v>
          </cell>
          <cell r="M246">
            <v>0</v>
          </cell>
          <cell r="N246">
            <v>0</v>
          </cell>
          <cell r="O246">
            <v>0</v>
          </cell>
          <cell r="P246">
            <v>0</v>
          </cell>
          <cell r="R246">
            <v>0</v>
          </cell>
        </row>
        <row r="247">
          <cell r="A247" t="str">
            <v>81G</v>
          </cell>
          <cell r="B247" t="str">
            <v>Barclays Funding</v>
          </cell>
          <cell r="D247" t="str">
            <v>Volume</v>
          </cell>
          <cell r="E247">
            <v>0</v>
          </cell>
          <cell r="F247">
            <v>0</v>
          </cell>
          <cell r="G247">
            <v>0</v>
          </cell>
          <cell r="H247">
            <v>0</v>
          </cell>
          <cell r="I247">
            <v>0</v>
          </cell>
          <cell r="J247">
            <v>0</v>
          </cell>
          <cell r="K247">
            <v>0</v>
          </cell>
          <cell r="L247">
            <v>0</v>
          </cell>
          <cell r="M247">
            <v>0</v>
          </cell>
          <cell r="N247">
            <v>0</v>
          </cell>
          <cell r="O247">
            <v>0</v>
          </cell>
          <cell r="P247">
            <v>0</v>
          </cell>
          <cell r="R247" t="str">
            <v>Barclays Funding</v>
          </cell>
        </row>
        <row r="248">
          <cell r="A248" t="str">
            <v>81r</v>
          </cell>
          <cell r="B248" t="str">
            <v/>
          </cell>
          <cell r="D248" t="str">
            <v>Rate</v>
          </cell>
          <cell r="E248">
            <v>0</v>
          </cell>
          <cell r="F248">
            <v>0</v>
          </cell>
          <cell r="G248">
            <v>0</v>
          </cell>
          <cell r="H248">
            <v>0</v>
          </cell>
          <cell r="I248">
            <v>0</v>
          </cell>
          <cell r="J248">
            <v>0</v>
          </cell>
          <cell r="K248">
            <v>0</v>
          </cell>
          <cell r="L248">
            <v>0</v>
          </cell>
          <cell r="M248">
            <v>0</v>
          </cell>
          <cell r="N248">
            <v>0</v>
          </cell>
          <cell r="O248">
            <v>0</v>
          </cell>
          <cell r="P248">
            <v>0</v>
          </cell>
          <cell r="R248" t="str">
            <v/>
          </cell>
        </row>
        <row r="249">
          <cell r="A249" t="str">
            <v>82G</v>
          </cell>
          <cell r="B249" t="str">
            <v>Securitization Funding</v>
          </cell>
          <cell r="D249" t="str">
            <v>Volume</v>
          </cell>
          <cell r="E249">
            <v>0</v>
          </cell>
          <cell r="F249">
            <v>0</v>
          </cell>
          <cell r="G249">
            <v>0</v>
          </cell>
          <cell r="H249">
            <v>0</v>
          </cell>
          <cell r="I249">
            <v>0</v>
          </cell>
          <cell r="J249">
            <v>0</v>
          </cell>
          <cell r="K249">
            <v>0</v>
          </cell>
          <cell r="L249">
            <v>0</v>
          </cell>
          <cell r="M249">
            <v>0</v>
          </cell>
          <cell r="N249">
            <v>0</v>
          </cell>
          <cell r="O249">
            <v>0</v>
          </cell>
          <cell r="P249">
            <v>0</v>
          </cell>
          <cell r="R249" t="str">
            <v>Securitization Funding</v>
          </cell>
        </row>
        <row r="250">
          <cell r="A250" t="str">
            <v>82r</v>
          </cell>
          <cell r="B250" t="str">
            <v/>
          </cell>
          <cell r="D250" t="str">
            <v>Rate</v>
          </cell>
          <cell r="E250">
            <v>0</v>
          </cell>
          <cell r="F250">
            <v>0</v>
          </cell>
          <cell r="G250">
            <v>0</v>
          </cell>
          <cell r="H250">
            <v>0</v>
          </cell>
          <cell r="I250">
            <v>0</v>
          </cell>
          <cell r="J250">
            <v>0</v>
          </cell>
          <cell r="K250">
            <v>0</v>
          </cell>
          <cell r="L250">
            <v>0</v>
          </cell>
          <cell r="M250">
            <v>0</v>
          </cell>
          <cell r="N250">
            <v>0</v>
          </cell>
          <cell r="O250">
            <v>0</v>
          </cell>
          <cell r="P250">
            <v>0</v>
          </cell>
          <cell r="R250" t="str">
            <v/>
          </cell>
        </row>
        <row r="251">
          <cell r="A251" t="str">
            <v>83G</v>
          </cell>
          <cell r="B251" t="str">
            <v>Bank Subordinated Debt</v>
          </cell>
          <cell r="D251" t="str">
            <v>Volume</v>
          </cell>
          <cell r="E251">
            <v>0</v>
          </cell>
          <cell r="F251">
            <v>0</v>
          </cell>
          <cell r="G251">
            <v>0</v>
          </cell>
          <cell r="H251">
            <v>0</v>
          </cell>
          <cell r="I251">
            <v>0</v>
          </cell>
          <cell r="J251">
            <v>0</v>
          </cell>
          <cell r="K251">
            <v>0</v>
          </cell>
          <cell r="L251">
            <v>0</v>
          </cell>
          <cell r="M251">
            <v>0</v>
          </cell>
          <cell r="N251">
            <v>0</v>
          </cell>
          <cell r="O251">
            <v>0</v>
          </cell>
          <cell r="P251">
            <v>0</v>
          </cell>
          <cell r="R251" t="str">
            <v>Bank Subordinated Debt</v>
          </cell>
        </row>
        <row r="252">
          <cell r="A252" t="str">
            <v>83r</v>
          </cell>
          <cell r="B252" t="str">
            <v/>
          </cell>
          <cell r="D252" t="str">
            <v>Rate</v>
          </cell>
          <cell r="E252">
            <v>0</v>
          </cell>
          <cell r="F252">
            <v>0</v>
          </cell>
          <cell r="G252">
            <v>0</v>
          </cell>
          <cell r="H252">
            <v>0</v>
          </cell>
          <cell r="I252">
            <v>0</v>
          </cell>
          <cell r="J252">
            <v>0</v>
          </cell>
          <cell r="K252">
            <v>0</v>
          </cell>
          <cell r="L252">
            <v>0</v>
          </cell>
          <cell r="M252">
            <v>0</v>
          </cell>
          <cell r="N252">
            <v>0</v>
          </cell>
          <cell r="O252">
            <v>0</v>
          </cell>
          <cell r="P252">
            <v>0</v>
          </cell>
          <cell r="R252" t="str">
            <v/>
          </cell>
        </row>
        <row r="253">
          <cell r="A253" t="str">
            <v>84G</v>
          </cell>
          <cell r="B253" t="str">
            <v>Bancorp LOC</v>
          </cell>
          <cell r="D253" t="str">
            <v>Volume</v>
          </cell>
          <cell r="E253">
            <v>0</v>
          </cell>
          <cell r="F253">
            <v>0</v>
          </cell>
          <cell r="G253">
            <v>0</v>
          </cell>
          <cell r="H253">
            <v>0</v>
          </cell>
          <cell r="I253">
            <v>0</v>
          </cell>
          <cell r="J253">
            <v>0</v>
          </cell>
          <cell r="K253">
            <v>0</v>
          </cell>
          <cell r="L253">
            <v>0</v>
          </cell>
          <cell r="M253">
            <v>0</v>
          </cell>
          <cell r="N253">
            <v>0</v>
          </cell>
          <cell r="O253">
            <v>0</v>
          </cell>
          <cell r="P253">
            <v>0</v>
          </cell>
          <cell r="R253" t="str">
            <v>Bancorp LOC</v>
          </cell>
        </row>
        <row r="254">
          <cell r="A254" t="str">
            <v>84r</v>
          </cell>
          <cell r="B254" t="str">
            <v/>
          </cell>
          <cell r="D254" t="str">
            <v>Rate</v>
          </cell>
          <cell r="E254">
            <v>0</v>
          </cell>
          <cell r="F254">
            <v>0</v>
          </cell>
          <cell r="G254">
            <v>0</v>
          </cell>
          <cell r="H254">
            <v>0</v>
          </cell>
          <cell r="I254">
            <v>0</v>
          </cell>
          <cell r="J254">
            <v>0</v>
          </cell>
          <cell r="K254">
            <v>0</v>
          </cell>
          <cell r="L254">
            <v>0</v>
          </cell>
          <cell r="M254">
            <v>0</v>
          </cell>
          <cell r="N254">
            <v>0</v>
          </cell>
          <cell r="O254">
            <v>0</v>
          </cell>
          <cell r="P254">
            <v>0</v>
          </cell>
          <cell r="R254" t="str">
            <v/>
          </cell>
        </row>
        <row r="255">
          <cell r="A255" t="str">
            <v>85G</v>
          </cell>
          <cell r="B255" t="str">
            <v>Bancorp Senior Debt</v>
          </cell>
          <cell r="D255" t="str">
            <v>Volume</v>
          </cell>
          <cell r="E255">
            <v>0</v>
          </cell>
          <cell r="F255">
            <v>0</v>
          </cell>
          <cell r="G255">
            <v>0</v>
          </cell>
          <cell r="H255">
            <v>0</v>
          </cell>
          <cell r="I255">
            <v>0</v>
          </cell>
          <cell r="J255">
            <v>0</v>
          </cell>
          <cell r="K255">
            <v>0</v>
          </cell>
          <cell r="L255">
            <v>0</v>
          </cell>
          <cell r="M255">
            <v>0</v>
          </cell>
          <cell r="N255">
            <v>0</v>
          </cell>
          <cell r="O255">
            <v>0</v>
          </cell>
          <cell r="P255">
            <v>0</v>
          </cell>
          <cell r="R255" t="str">
            <v>Bancorp Senior Debt</v>
          </cell>
        </row>
        <row r="256">
          <cell r="A256" t="str">
            <v>85r</v>
          </cell>
          <cell r="B256" t="str">
            <v/>
          </cell>
          <cell r="D256" t="str">
            <v>Rate</v>
          </cell>
          <cell r="E256">
            <v>0</v>
          </cell>
          <cell r="F256">
            <v>0</v>
          </cell>
          <cell r="G256">
            <v>0</v>
          </cell>
          <cell r="H256">
            <v>0</v>
          </cell>
          <cell r="I256">
            <v>0</v>
          </cell>
          <cell r="J256">
            <v>0</v>
          </cell>
          <cell r="K256">
            <v>0</v>
          </cell>
          <cell r="L256">
            <v>0</v>
          </cell>
          <cell r="M256">
            <v>0</v>
          </cell>
          <cell r="N256">
            <v>0</v>
          </cell>
          <cell r="O256">
            <v>0</v>
          </cell>
          <cell r="P256">
            <v>0</v>
          </cell>
          <cell r="R256" t="str">
            <v/>
          </cell>
        </row>
        <row r="257">
          <cell r="A257" t="str">
            <v>86G</v>
          </cell>
          <cell r="B257" t="str">
            <v>Bancorp Trust Preferred</v>
          </cell>
          <cell r="D257" t="str">
            <v>Volume</v>
          </cell>
          <cell r="E257">
            <v>0</v>
          </cell>
          <cell r="F257">
            <v>0</v>
          </cell>
          <cell r="G257">
            <v>0</v>
          </cell>
          <cell r="H257">
            <v>0</v>
          </cell>
          <cell r="I257">
            <v>0</v>
          </cell>
          <cell r="J257">
            <v>0</v>
          </cell>
          <cell r="K257">
            <v>0</v>
          </cell>
          <cell r="L257">
            <v>0</v>
          </cell>
          <cell r="M257">
            <v>0</v>
          </cell>
          <cell r="N257">
            <v>0</v>
          </cell>
          <cell r="O257">
            <v>0</v>
          </cell>
          <cell r="P257">
            <v>0</v>
          </cell>
          <cell r="R257" t="str">
            <v>Bancorp Trust Preferred</v>
          </cell>
        </row>
        <row r="258">
          <cell r="A258" t="str">
            <v>86r</v>
          </cell>
          <cell r="B258" t="str">
            <v/>
          </cell>
          <cell r="D258" t="str">
            <v>Rate</v>
          </cell>
          <cell r="E258">
            <v>0</v>
          </cell>
          <cell r="F258">
            <v>0</v>
          </cell>
          <cell r="G258">
            <v>0</v>
          </cell>
          <cell r="H258">
            <v>0</v>
          </cell>
          <cell r="I258">
            <v>0</v>
          </cell>
          <cell r="J258">
            <v>0</v>
          </cell>
          <cell r="K258">
            <v>0</v>
          </cell>
          <cell r="L258">
            <v>0</v>
          </cell>
          <cell r="M258">
            <v>0</v>
          </cell>
          <cell r="N258">
            <v>0</v>
          </cell>
          <cell r="O258">
            <v>0</v>
          </cell>
          <cell r="P258">
            <v>0</v>
          </cell>
          <cell r="R258" t="str">
            <v/>
          </cell>
        </row>
        <row r="259">
          <cell r="A259" t="str">
            <v>87G</v>
          </cell>
          <cell r="B259" t="str">
            <v>Loan Payable</v>
          </cell>
          <cell r="D259" t="str">
            <v>Volume</v>
          </cell>
          <cell r="E259">
            <v>126302933.67264891</v>
          </cell>
          <cell r="F259">
            <v>33597800.59396857</v>
          </cell>
          <cell r="G259">
            <v>12911781.97366583</v>
          </cell>
          <cell r="H259">
            <v>11723554.89450529</v>
          </cell>
          <cell r="I259">
            <v>-13491824.03286442</v>
          </cell>
          <cell r="J259">
            <v>10556644.38562399</v>
          </cell>
          <cell r="K259">
            <v>-11141335.468389271</v>
          </cell>
          <cell r="L259">
            <v>-11297360.097894549</v>
          </cell>
          <cell r="M259">
            <v>12719825.375948969</v>
          </cell>
          <cell r="N259">
            <v>-15114996.644589961</v>
          </cell>
          <cell r="O259">
            <v>-14067983.59009793</v>
          </cell>
          <cell r="P259">
            <v>-9233306.1749655902</v>
          </cell>
          <cell r="R259" t="str">
            <v>Loan Payable</v>
          </cell>
        </row>
        <row r="260">
          <cell r="A260" t="str">
            <v>87r</v>
          </cell>
          <cell r="B260" t="str">
            <v/>
          </cell>
          <cell r="D260" t="str">
            <v>Rate</v>
          </cell>
          <cell r="E260">
            <v>0</v>
          </cell>
          <cell r="F260">
            <v>0</v>
          </cell>
          <cell r="G260">
            <v>0</v>
          </cell>
          <cell r="H260">
            <v>0</v>
          </cell>
          <cell r="I260">
            <v>0</v>
          </cell>
          <cell r="J260">
            <v>0</v>
          </cell>
          <cell r="K260">
            <v>0</v>
          </cell>
          <cell r="L260">
            <v>0</v>
          </cell>
          <cell r="M260">
            <v>0</v>
          </cell>
          <cell r="N260">
            <v>0</v>
          </cell>
          <cell r="O260">
            <v>0</v>
          </cell>
          <cell r="P260">
            <v>0</v>
          </cell>
          <cell r="R260" t="str">
            <v/>
          </cell>
        </row>
        <row r="261">
          <cell r="A261" t="str">
            <v>T_BOR</v>
          </cell>
          <cell r="B261" t="str">
            <v>Total Borrowings</v>
          </cell>
          <cell r="D261" t="str">
            <v>Volume</v>
          </cell>
          <cell r="E261">
            <v>-3916759300.2879601</v>
          </cell>
          <cell r="F261">
            <v>2650180878.4658022</v>
          </cell>
          <cell r="G261">
            <v>-891993691.25910771</v>
          </cell>
          <cell r="H261">
            <v>-1896422349.9746318</v>
          </cell>
          <cell r="I261">
            <v>-985682580.09638059</v>
          </cell>
          <cell r="J261">
            <v>-38670761.598178811</v>
          </cell>
          <cell r="K261">
            <v>-432395440.91657895</v>
          </cell>
          <cell r="L261">
            <v>-695834312.2116555</v>
          </cell>
          <cell r="M261">
            <v>-457530192.92415714</v>
          </cell>
          <cell r="N261">
            <v>17036316.8734116</v>
          </cell>
          <cell r="O261">
            <v>-726110539.49680281</v>
          </cell>
          <cell r="P261">
            <v>-648877005.62577415</v>
          </cell>
          <cell r="R261" t="str">
            <v>Total Borrowings</v>
          </cell>
        </row>
        <row r="262">
          <cell r="A262" t="str">
            <v>T_BORr</v>
          </cell>
          <cell r="D262" t="str">
            <v>Rate</v>
          </cell>
          <cell r="E262">
            <v>5.4192956730153563</v>
          </cell>
          <cell r="F262">
            <v>5.1834428625036164</v>
          </cell>
          <cell r="G262">
            <v>5.3259947699473749</v>
          </cell>
          <cell r="H262">
            <v>5.2824551454463586</v>
          </cell>
          <cell r="I262">
            <v>5.168105460482737</v>
          </cell>
          <cell r="J262">
            <v>4.9989498269787438</v>
          </cell>
          <cell r="K262">
            <v>4.8711672879254673</v>
          </cell>
          <cell r="L262">
            <v>4.9188214787656364</v>
          </cell>
          <cell r="M262">
            <v>5.1390053112632232</v>
          </cell>
          <cell r="N262">
            <v>11.769791539688768</v>
          </cell>
          <cell r="O262">
            <v>4.657971419752049</v>
          </cell>
          <cell r="P262">
            <v>4.6824090637349824</v>
          </cell>
          <cell r="R262">
            <v>0</v>
          </cell>
        </row>
        <row r="263">
          <cell r="E263">
            <v>-15447615.23874031</v>
          </cell>
          <cell r="F263">
            <v>-2190907.852403596</v>
          </cell>
          <cell r="G263">
            <v>7693360.615231216</v>
          </cell>
          <cell r="H263">
            <v>-2712953.1006173338</v>
          </cell>
          <cell r="I263">
            <v>-22032212.194461819</v>
          </cell>
          <cell r="J263">
            <v>12427060.91532049</v>
          </cell>
          <cell r="K263">
            <v>-24142403.31443869</v>
          </cell>
          <cell r="L263">
            <v>-19555635.62684283</v>
          </cell>
          <cell r="M263">
            <v>15077987.50779113</v>
          </cell>
          <cell r="N263">
            <v>-25899792.758238882</v>
          </cell>
          <cell r="O263">
            <v>-19591772.67637286</v>
          </cell>
          <cell r="P263">
            <v>865622.13766294718</v>
          </cell>
          <cell r="R263">
            <v>0</v>
          </cell>
        </row>
        <row r="264">
          <cell r="A264" t="str">
            <v>88G</v>
          </cell>
          <cell r="B264" t="str">
            <v>Other Liabilities</v>
          </cell>
          <cell r="D264" t="str">
            <v>Volume</v>
          </cell>
          <cell r="E264">
            <v>0</v>
          </cell>
          <cell r="F264">
            <v>0</v>
          </cell>
          <cell r="G264">
            <v>0</v>
          </cell>
          <cell r="H264">
            <v>0</v>
          </cell>
          <cell r="I264">
            <v>0</v>
          </cell>
          <cell r="J264">
            <v>0</v>
          </cell>
          <cell r="K264">
            <v>0</v>
          </cell>
          <cell r="L264">
            <v>0</v>
          </cell>
          <cell r="M264">
            <v>0</v>
          </cell>
          <cell r="N264">
            <v>0</v>
          </cell>
          <cell r="O264">
            <v>0</v>
          </cell>
          <cell r="P264">
            <v>0</v>
          </cell>
          <cell r="R264" t="str">
            <v>Other Liabilities</v>
          </cell>
        </row>
        <row r="265">
          <cell r="A265" t="str">
            <v>88r</v>
          </cell>
          <cell r="B265" t="str">
            <v/>
          </cell>
          <cell r="D265" t="str">
            <v>Rate</v>
          </cell>
          <cell r="E265">
            <v>-609195905.6247195</v>
          </cell>
          <cell r="F265">
            <v>-412987298.455513</v>
          </cell>
          <cell r="G265">
            <v>-523867568.88980609</v>
          </cell>
          <cell r="H265">
            <v>5076782.4479456693</v>
          </cell>
          <cell r="I265">
            <v>-627764597.78526783</v>
          </cell>
          <cell r="J265">
            <v>109188559.98272523</v>
          </cell>
          <cell r="K265">
            <v>-569787628.71644104</v>
          </cell>
          <cell r="L265">
            <v>-236625896.32220784</v>
          </cell>
          <cell r="M265">
            <v>-241670500.20214498</v>
          </cell>
          <cell r="N265">
            <v>-235458826.24967968</v>
          </cell>
          <cell r="O265">
            <v>-550633063.54546487</v>
          </cell>
          <cell r="P265">
            <v>-475209797.59934616</v>
          </cell>
          <cell r="R265" t="str">
            <v/>
          </cell>
        </row>
        <row r="266">
          <cell r="A266" t="str">
            <v>89G</v>
          </cell>
          <cell r="B266" t="str">
            <v>Equity</v>
          </cell>
          <cell r="D266" t="str">
            <v>Volume</v>
          </cell>
          <cell r="E266">
            <v>5.1168737277211012</v>
          </cell>
          <cell r="F266">
            <v>5.222148619901545</v>
          </cell>
          <cell r="G266">
            <v>5.3270999115588689</v>
          </cell>
          <cell r="H266">
            <v>8.0555178499926594</v>
          </cell>
          <cell r="I266">
            <v>4.9667332686616961</v>
          </cell>
          <cell r="J266">
            <v>4.4309357629917194</v>
          </cell>
          <cell r="K266">
            <v>4.7881455993628341</v>
          </cell>
          <cell r="L266">
            <v>4.5867815836983796</v>
          </cell>
          <cell r="M266">
            <v>5.3119534137426614</v>
          </cell>
          <cell r="N266">
            <v>4.4500144001657675</v>
          </cell>
          <cell r="O266">
            <v>4.8220977455456122</v>
          </cell>
          <cell r="P266">
            <v>5.009107789254724</v>
          </cell>
          <cell r="R266" t="str">
            <v>Equity</v>
          </cell>
        </row>
        <row r="267">
          <cell r="A267" t="str">
            <v>89r</v>
          </cell>
          <cell r="B267" t="str">
            <v/>
          </cell>
          <cell r="D267" t="str">
            <v>Rate</v>
          </cell>
          <cell r="E267">
            <v>0</v>
          </cell>
          <cell r="F267">
            <v>0</v>
          </cell>
          <cell r="G267">
            <v>0</v>
          </cell>
          <cell r="H267">
            <v>0</v>
          </cell>
          <cell r="I267">
            <v>0</v>
          </cell>
          <cell r="J267">
            <v>0</v>
          </cell>
          <cell r="K267">
            <v>0</v>
          </cell>
          <cell r="L267">
            <v>0</v>
          </cell>
          <cell r="M267">
            <v>0</v>
          </cell>
          <cell r="N267">
            <v>0</v>
          </cell>
          <cell r="O267">
            <v>0</v>
          </cell>
          <cell r="P267">
            <v>0</v>
          </cell>
          <cell r="R267" t="str">
            <v/>
          </cell>
        </row>
        <row r="268">
          <cell r="A268" t="str">
            <v>92G</v>
          </cell>
          <cell r="B268" t="str">
            <v>Cash</v>
          </cell>
          <cell r="D268" t="str">
            <v>Volume</v>
          </cell>
          <cell r="E268">
            <v>0</v>
          </cell>
          <cell r="F268">
            <v>0</v>
          </cell>
          <cell r="G268">
            <v>0</v>
          </cell>
          <cell r="H268">
            <v>0</v>
          </cell>
          <cell r="I268">
            <v>0</v>
          </cell>
          <cell r="J268">
            <v>0</v>
          </cell>
          <cell r="K268">
            <v>0</v>
          </cell>
          <cell r="L268">
            <v>0</v>
          </cell>
          <cell r="M268">
            <v>0</v>
          </cell>
          <cell r="N268">
            <v>0</v>
          </cell>
          <cell r="O268">
            <v>0</v>
          </cell>
          <cell r="P268">
            <v>0</v>
          </cell>
          <cell r="R268" t="str">
            <v>Cash</v>
          </cell>
        </row>
        <row r="269">
          <cell r="A269" t="str">
            <v>92r</v>
          </cell>
          <cell r="B269" t="str">
            <v/>
          </cell>
          <cell r="D269" t="str">
            <v>Rate</v>
          </cell>
          <cell r="E269">
            <v>96408000</v>
          </cell>
          <cell r="F269">
            <v>96408000</v>
          </cell>
          <cell r="G269">
            <v>96408000</v>
          </cell>
          <cell r="H269">
            <v>96408000</v>
          </cell>
          <cell r="I269">
            <v>96408000</v>
          </cell>
          <cell r="J269">
            <v>96408000</v>
          </cell>
          <cell r="K269">
            <v>96408000</v>
          </cell>
          <cell r="L269">
            <v>96408000</v>
          </cell>
          <cell r="M269">
            <v>96408000</v>
          </cell>
          <cell r="N269">
            <v>96408000</v>
          </cell>
          <cell r="O269">
            <v>96408000</v>
          </cell>
          <cell r="P269">
            <v>96408000</v>
          </cell>
          <cell r="R269" t="str">
            <v/>
          </cell>
        </row>
        <row r="270">
          <cell r="A270" t="str">
            <v>93G</v>
          </cell>
          <cell r="B270" t="str">
            <v>Inter-Company Loans - Bank</v>
          </cell>
          <cell r="D270" t="str">
            <v>Volume</v>
          </cell>
          <cell r="E270">
            <v>5.6908579561292409</v>
          </cell>
          <cell r="F270">
            <v>5.690480292358413</v>
          </cell>
          <cell r="G270">
            <v>5.6884332367626236</v>
          </cell>
          <cell r="H270">
            <v>5.6895907788007047</v>
          </cell>
          <cell r="I270">
            <v>5.6898299435394106</v>
          </cell>
          <cell r="J270">
            <v>5.6902401289380959</v>
          </cell>
          <cell r="K270">
            <v>5.6905515718596167</v>
          </cell>
          <cell r="L270">
            <v>5.6911082019032726</v>
          </cell>
          <cell r="M270">
            <v>5.6908416503796033</v>
          </cell>
          <cell r="N270">
            <v>5.690927432010831</v>
          </cell>
          <cell r="O270">
            <v>5.69012065944945</v>
          </cell>
          <cell r="P270">
            <v>5.6898581801640766</v>
          </cell>
          <cell r="R270" t="str">
            <v>Inter-Company Loans - Bank</v>
          </cell>
        </row>
        <row r="271">
          <cell r="A271" t="str">
            <v>93r</v>
          </cell>
          <cell r="B271" t="str">
            <v/>
          </cell>
          <cell r="D271" t="str">
            <v>Rate</v>
          </cell>
          <cell r="E271">
            <v>0</v>
          </cell>
          <cell r="F271">
            <v>0</v>
          </cell>
          <cell r="G271">
            <v>0</v>
          </cell>
          <cell r="H271">
            <v>0</v>
          </cell>
          <cell r="I271">
            <v>0</v>
          </cell>
          <cell r="J271">
            <v>0</v>
          </cell>
          <cell r="K271">
            <v>0</v>
          </cell>
          <cell r="L271">
            <v>0</v>
          </cell>
          <cell r="M271">
            <v>0</v>
          </cell>
          <cell r="N271">
            <v>0</v>
          </cell>
          <cell r="O271">
            <v>0</v>
          </cell>
          <cell r="P271">
            <v>0</v>
          </cell>
          <cell r="R271" t="str">
            <v/>
          </cell>
        </row>
        <row r="272">
          <cell r="A272" t="str">
            <v>94G</v>
          </cell>
          <cell r="B272" t="str">
            <v>Inter-Company Loans - Bancorp</v>
          </cell>
          <cell r="D272" t="str">
            <v>Volume</v>
          </cell>
          <cell r="E272">
            <v>4.7695646286010742</v>
          </cell>
          <cell r="F272">
            <v>4.7640342712402344</v>
          </cell>
          <cell r="G272">
            <v>4.7578773498535156</v>
          </cell>
          <cell r="H272">
            <v>4.7521381378173828</v>
          </cell>
          <cell r="I272">
            <v>4.7460713386535645</v>
          </cell>
          <cell r="J272">
            <v>4.7401528358459473</v>
          </cell>
          <cell r="K272">
            <v>4.7324128150939941</v>
          </cell>
          <cell r="L272">
            <v>4.7273635864257812</v>
          </cell>
          <cell r="M272">
            <v>4.72308349609375</v>
          </cell>
          <cell r="N272">
            <v>4.7184419631958008</v>
          </cell>
          <cell r="O272">
            <v>4.7140932083129883</v>
          </cell>
          <cell r="P272">
            <v>4.7140932083129883</v>
          </cell>
          <cell r="R272" t="str">
            <v>Inter-Company Loans - Bancorp</v>
          </cell>
        </row>
        <row r="273">
          <cell r="A273" t="str">
            <v>94r</v>
          </cell>
          <cell r="B273" t="str">
            <v/>
          </cell>
          <cell r="D273" t="str">
            <v>Rate</v>
          </cell>
          <cell r="E273">
            <v>0</v>
          </cell>
          <cell r="F273">
            <v>0</v>
          </cell>
          <cell r="G273">
            <v>0</v>
          </cell>
          <cell r="H273">
            <v>0</v>
          </cell>
          <cell r="I273">
            <v>0</v>
          </cell>
          <cell r="J273">
            <v>0</v>
          </cell>
          <cell r="K273">
            <v>0</v>
          </cell>
          <cell r="L273">
            <v>0</v>
          </cell>
          <cell r="M273">
            <v>0</v>
          </cell>
          <cell r="N273">
            <v>0</v>
          </cell>
          <cell r="O273">
            <v>0</v>
          </cell>
          <cell r="P273">
            <v>0</v>
          </cell>
          <cell r="R273" t="str">
            <v/>
          </cell>
        </row>
        <row r="274">
          <cell r="E274">
            <v>4.5578417778015137</v>
          </cell>
          <cell r="F274">
            <v>4.5539169311523437</v>
          </cell>
          <cell r="G274">
            <v>4.5523543357849121</v>
          </cell>
          <cell r="H274">
            <v>4.549370288848877</v>
          </cell>
          <cell r="I274">
            <v>4.5469574928283691</v>
          </cell>
          <cell r="J274">
            <v>4.5441036224365234</v>
          </cell>
          <cell r="K274">
            <v>4.5416760444641113</v>
          </cell>
          <cell r="L274">
            <v>4.5387392044067383</v>
          </cell>
          <cell r="M274">
            <v>4.5363936424255371</v>
          </cell>
          <cell r="N274">
            <v>4.5345816612243652</v>
          </cell>
          <cell r="O274">
            <v>4.5322575569152832</v>
          </cell>
          <cell r="P274">
            <v>4.5304408073425293</v>
          </cell>
          <cell r="R274">
            <v>0</v>
          </cell>
        </row>
        <row r="275">
          <cell r="I275" t="str">
            <v/>
          </cell>
          <cell r="J275" t="str">
            <v/>
          </cell>
          <cell r="K275" t="str">
            <v/>
          </cell>
          <cell r="L275" t="str">
            <v/>
          </cell>
          <cell r="M275" t="str">
            <v/>
          </cell>
          <cell r="N275" t="str">
            <v/>
          </cell>
          <cell r="O275" t="str">
            <v/>
          </cell>
          <cell r="P275" t="str">
            <v/>
          </cell>
          <cell r="R275">
            <v>0</v>
          </cell>
        </row>
        <row r="276">
          <cell r="A276" t="str">
            <v>95G</v>
          </cell>
          <cell r="B276" t="str">
            <v>Goodwill</v>
          </cell>
          <cell r="D276" t="str">
            <v>Volume</v>
          </cell>
          <cell r="I276" t="str">
            <v/>
          </cell>
          <cell r="J276" t="str">
            <v/>
          </cell>
          <cell r="K276" t="str">
            <v/>
          </cell>
          <cell r="L276" t="str">
            <v/>
          </cell>
          <cell r="M276" t="str">
            <v/>
          </cell>
          <cell r="N276" t="str">
            <v/>
          </cell>
          <cell r="O276" t="str">
            <v/>
          </cell>
          <cell r="P276" t="str">
            <v/>
          </cell>
          <cell r="R276" t="str">
            <v>Goodwill</v>
          </cell>
        </row>
        <row r="277">
          <cell r="A277" t="str">
            <v>95r</v>
          </cell>
          <cell r="B277" t="str">
            <v/>
          </cell>
          <cell r="D277" t="str">
            <v>Rate</v>
          </cell>
          <cell r="E277">
            <v>0</v>
          </cell>
          <cell r="F277">
            <v>0</v>
          </cell>
          <cell r="G277">
            <v>0</v>
          </cell>
          <cell r="H277">
            <v>0</v>
          </cell>
          <cell r="I277">
            <v>-28734479.357734319</v>
          </cell>
          <cell r="J277">
            <v>0</v>
          </cell>
          <cell r="K277">
            <v>2636981000</v>
          </cell>
          <cell r="L277">
            <v>-37397416.039102592</v>
          </cell>
          <cell r="M277">
            <v>0</v>
          </cell>
          <cell r="N277">
            <v>0</v>
          </cell>
          <cell r="O277">
            <v>-42119345.658047363</v>
          </cell>
          <cell r="P277">
            <v>0</v>
          </cell>
          <cell r="R277" t="str">
            <v/>
          </cell>
        </row>
        <row r="278">
          <cell r="A278" t="str">
            <v>96G</v>
          </cell>
          <cell r="B278" t="str">
            <v>Accrued Interest</v>
          </cell>
          <cell r="D278" t="str">
            <v>Volume</v>
          </cell>
          <cell r="E278">
            <v>0</v>
          </cell>
          <cell r="F278">
            <v>0</v>
          </cell>
          <cell r="G278">
            <v>0</v>
          </cell>
          <cell r="H278">
            <v>0</v>
          </cell>
          <cell r="I278">
            <v>0</v>
          </cell>
          <cell r="J278">
            <v>0</v>
          </cell>
          <cell r="K278">
            <v>0</v>
          </cell>
          <cell r="L278">
            <v>0</v>
          </cell>
          <cell r="M278">
            <v>0</v>
          </cell>
          <cell r="N278">
            <v>0</v>
          </cell>
          <cell r="O278">
            <v>0</v>
          </cell>
          <cell r="P278">
            <v>0</v>
          </cell>
          <cell r="R278" t="str">
            <v>Accrued Interest</v>
          </cell>
        </row>
        <row r="279">
          <cell r="A279" t="str">
            <v>96r</v>
          </cell>
          <cell r="B279" t="str">
            <v/>
          </cell>
          <cell r="D279" t="str">
            <v>Rate</v>
          </cell>
          <cell r="R279" t="str">
            <v/>
          </cell>
        </row>
        <row r="280">
          <cell r="A280" t="str">
            <v>97G</v>
          </cell>
          <cell r="B280" t="str">
            <v>Minority Interest</v>
          </cell>
          <cell r="D280" t="str">
            <v>Volume</v>
          </cell>
          <cell r="R280" t="str">
            <v>Minority Interest</v>
          </cell>
        </row>
        <row r="281">
          <cell r="A281" t="str">
            <v>97r</v>
          </cell>
          <cell r="B281" t="str">
            <v/>
          </cell>
          <cell r="D281" t="str">
            <v>Rate</v>
          </cell>
          <cell r="E281">
            <v>0</v>
          </cell>
          <cell r="F281">
            <v>0</v>
          </cell>
          <cell r="G281">
            <v>0</v>
          </cell>
          <cell r="H281">
            <v>0</v>
          </cell>
          <cell r="I281">
            <v>0</v>
          </cell>
          <cell r="J281">
            <v>0</v>
          </cell>
          <cell r="K281">
            <v>0</v>
          </cell>
          <cell r="L281">
            <v>0</v>
          </cell>
          <cell r="M281">
            <v>0</v>
          </cell>
          <cell r="N281">
            <v>0</v>
          </cell>
          <cell r="O281">
            <v>0</v>
          </cell>
          <cell r="P281">
            <v>0</v>
          </cell>
          <cell r="R281" t="str">
            <v/>
          </cell>
        </row>
        <row r="282">
          <cell r="A282" t="str">
            <v>98G</v>
          </cell>
          <cell r="B282" t="str">
            <v>FHLB Swap</v>
          </cell>
          <cell r="D282" t="str">
            <v>Volume</v>
          </cell>
          <cell r="E282">
            <v>0</v>
          </cell>
          <cell r="F282">
            <v>0</v>
          </cell>
          <cell r="G282">
            <v>0</v>
          </cell>
          <cell r="H282">
            <v>0</v>
          </cell>
          <cell r="I282">
            <v>0</v>
          </cell>
          <cell r="J282">
            <v>0</v>
          </cell>
          <cell r="K282">
            <v>0</v>
          </cell>
          <cell r="L282">
            <v>0</v>
          </cell>
          <cell r="M282">
            <v>0</v>
          </cell>
          <cell r="N282">
            <v>0</v>
          </cell>
          <cell r="O282">
            <v>0</v>
          </cell>
          <cell r="P282">
            <v>0</v>
          </cell>
          <cell r="R282" t="str">
            <v>FHLB Swap</v>
          </cell>
        </row>
        <row r="283">
          <cell r="A283" t="str">
            <v>98r</v>
          </cell>
          <cell r="B283" t="str">
            <v/>
          </cell>
          <cell r="D283" t="str">
            <v>Rate</v>
          </cell>
          <cell r="E283">
            <v>0</v>
          </cell>
          <cell r="F283">
            <v>0</v>
          </cell>
          <cell r="G283">
            <v>0</v>
          </cell>
          <cell r="H283">
            <v>0</v>
          </cell>
          <cell r="I283">
            <v>0</v>
          </cell>
          <cell r="J283">
            <v>0</v>
          </cell>
          <cell r="K283">
            <v>0</v>
          </cell>
          <cell r="L283">
            <v>0</v>
          </cell>
          <cell r="M283">
            <v>0</v>
          </cell>
          <cell r="N283">
            <v>0</v>
          </cell>
          <cell r="O283">
            <v>0</v>
          </cell>
          <cell r="P283">
            <v>0</v>
          </cell>
          <cell r="R283" t="str">
            <v/>
          </cell>
        </row>
        <row r="284">
          <cell r="A284" t="str">
            <v>97R</v>
          </cell>
          <cell r="B284" t="str">
            <v/>
          </cell>
          <cell r="D284" t="str">
            <v>Growth and Reinvestment Rate</v>
          </cell>
          <cell r="E284">
            <v>0</v>
          </cell>
          <cell r="F284">
            <v>0</v>
          </cell>
          <cell r="G284">
            <v>0</v>
          </cell>
          <cell r="H284">
            <v>0</v>
          </cell>
          <cell r="I284">
            <v>0</v>
          </cell>
          <cell r="J284">
            <v>0</v>
          </cell>
          <cell r="K284">
            <v>0</v>
          </cell>
          <cell r="L284">
            <v>0</v>
          </cell>
          <cell r="M284">
            <v>0</v>
          </cell>
          <cell r="N284">
            <v>0</v>
          </cell>
          <cell r="O284">
            <v>0</v>
          </cell>
          <cell r="P284">
            <v>0</v>
          </cell>
          <cell r="R284" t="str">
            <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 vs Prior Mo"/>
      <sheetName val="Qtr vs Qtr"/>
      <sheetName val="BStoISMap"/>
      <sheetName val="PeriodActivity"/>
      <sheetName val="PeriodEnd"/>
      <sheetName val="DailyAvgPTD"/>
      <sheetName val="DailyAvgYTD"/>
      <sheetName val="IntAdjMo"/>
      <sheetName val="IntAdjYr"/>
      <sheetName val="BalAdjMo"/>
      <sheetName val="BalAdjYr"/>
      <sheetName val="Control Tab"/>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QTD"/>
      <sheetName val="Mar"/>
      <sheetName val="Apr"/>
      <sheetName val="May"/>
      <sheetName val="Jun"/>
      <sheetName val="Qtr2"/>
      <sheetName val="Jul"/>
      <sheetName val="Aug"/>
      <sheetName val="Sep"/>
      <sheetName val="Qtr3"/>
      <sheetName val="Oct"/>
      <sheetName val="Nov"/>
      <sheetName val="Dec"/>
      <sheetName val="Qtr4"/>
      <sheetName val="Trended Spread"/>
      <sheetName val="Trend by Qtr"/>
      <sheetName val="BStoISMap"/>
      <sheetName val="PeriodActivity"/>
      <sheetName val="PeriodEnd"/>
      <sheetName val="DailyAvgPTD"/>
      <sheetName val="DailyAvgYTD"/>
      <sheetName val="IntAdjMo"/>
      <sheetName val="IntAdjYr"/>
      <sheetName val="BalAdjMo"/>
      <sheetName val="BalAdjYr"/>
      <sheetName val="Control Tab"/>
      <sheetName val="Instructions"/>
      <sheetName val="ul"/>
      <sheetName val="l"/>
      <sheetName val=""/>
      <sheetName val="D"/>
      <sheetName val="De"/>
      <sheetName val="ar"/>
      <sheetName val="r"/>
      <sheetName val="A"/>
      <sheetName val="Ap"/>
      <sheetName val="ay"/>
      <sheetName val="y"/>
      <sheetName val="J"/>
      <sheetName val="Ju"/>
      <sheetName val="ug"/>
      <sheetName val="g"/>
      <sheetName val="S"/>
      <sheetName val="Se"/>
      <sheetName val="O"/>
      <sheetName val="Oc"/>
      <sheetName val="N"/>
      <sheetName val="No"/>
      <sheetName val="Ju3"/>
      <sheetName val="Au"/>
      <sheetName val="Auh"/>
      <sheetName val="ep"/>
      <sheetName val="p"/>
      <sheetName val="Total_Country"/>
      <sheetName val="Rates"/>
      <sheetName val="Income Statement "/>
      <sheetName val="Projection Info"/>
      <sheetName val="New Comm VPM"/>
      <sheetName val="New Comm VBM"/>
      <sheetName val="Balance Sheet"/>
      <sheetName val="FEES"/>
      <sheetName val="FEES_VPM"/>
      <sheetName val="Exp ppt"/>
      <sheetName val="YTD"/>
      <sheetName val="Day Basis"/>
      <sheetName val="Fee Data_NEW"/>
      <sheetName val="BS Budget"/>
      <sheetName val="Assets"/>
      <sheetName val="Local Detail RF"/>
      <sheetName val="SRF"/>
      <sheetName val="Expenses"/>
      <sheetName val="Expenses Actg View"/>
      <sheetName val="Budget"/>
      <sheetName val="YTD HE"/>
      <sheetName val="Current Month"/>
      <sheetName val="Exp_Inf"/>
      <sheetName val="Exp Data"/>
      <sheetName val="Control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4">
          <cell r="J4" t="str">
            <v>Sep</v>
          </cell>
          <cell r="K4" t="str">
            <v>Oct</v>
          </cell>
          <cell r="L4" t="str">
            <v>Nov</v>
          </cell>
          <cell r="M4" t="str">
            <v>Dec</v>
          </cell>
          <cell r="N4" t="str">
            <v>Jan</v>
          </cell>
          <cell r="O4" t="str">
            <v>Feb</v>
          </cell>
          <cell r="P4" t="str">
            <v>Mar</v>
          </cell>
          <cell r="Q4" t="str">
            <v>Apr</v>
          </cell>
          <cell r="R4" t="str">
            <v>May</v>
          </cell>
          <cell r="S4" t="str">
            <v>Jun</v>
          </cell>
          <cell r="T4" t="str">
            <v>Jul</v>
          </cell>
          <cell r="U4" t="str">
            <v>Aug</v>
          </cell>
          <cell r="V4" t="str">
            <v>Qtr 1</v>
          </cell>
          <cell r="W4" t="str">
            <v>Qtr 2</v>
          </cell>
          <cell r="X4" t="str">
            <v>Qtr 3</v>
          </cell>
          <cell r="Y4" t="str">
            <v>Qtr 4</v>
          </cell>
        </row>
        <row r="5">
          <cell r="J5" t="str">
            <v>2010 Actual</v>
          </cell>
          <cell r="K5" t="str">
            <v>2010 Actual</v>
          </cell>
          <cell r="L5" t="str">
            <v>2010 Actual</v>
          </cell>
          <cell r="M5" t="str">
            <v>2010 Actual</v>
          </cell>
          <cell r="N5" t="str">
            <v>2011 Actual</v>
          </cell>
          <cell r="O5" t="str">
            <v>2011 Actual</v>
          </cell>
          <cell r="P5" t="str">
            <v>2011 Actual</v>
          </cell>
          <cell r="Q5" t="str">
            <v>2011 Actual</v>
          </cell>
          <cell r="R5" t="str">
            <v>2011 Actual</v>
          </cell>
          <cell r="S5" t="str">
            <v>2011 Actual</v>
          </cell>
          <cell r="T5" t="str">
            <v>2011 Actual</v>
          </cell>
          <cell r="U5" t="str">
            <v>2011 Actual</v>
          </cell>
          <cell r="V5" t="str">
            <v>2011 Actual</v>
          </cell>
          <cell r="W5" t="str">
            <v>2011 Actual</v>
          </cell>
          <cell r="X5" t="str">
            <v>2010 Actual</v>
          </cell>
          <cell r="Y5" t="str">
            <v>2010 Actual</v>
          </cell>
        </row>
        <row r="6">
          <cell r="J6" t="str">
            <v>TrendMonth2</v>
          </cell>
          <cell r="K6" t="str">
            <v>TrendMonth3</v>
          </cell>
          <cell r="L6" t="str">
            <v>TrendMonth4</v>
          </cell>
          <cell r="M6" t="str">
            <v>TrendMonth5</v>
          </cell>
          <cell r="N6" t="str">
            <v>TrendMonth6</v>
          </cell>
          <cell r="O6" t="str">
            <v>TrendMonth7</v>
          </cell>
          <cell r="P6" t="str">
            <v>TrendMonth8</v>
          </cell>
          <cell r="Q6" t="str">
            <v>TrendMonth9</v>
          </cell>
          <cell r="R6" t="str">
            <v>TrendMonth10</v>
          </cell>
          <cell r="S6" t="str">
            <v>TrendMonth11</v>
          </cell>
          <cell r="T6" t="str">
            <v>TrendMonth12</v>
          </cell>
          <cell r="U6" t="str">
            <v>TrendMonth13</v>
          </cell>
          <cell r="V6" t="str">
            <v>TrendMonth8</v>
          </cell>
          <cell r="W6" t="str">
            <v>TrendMonth11</v>
          </cell>
          <cell r="X6" t="str">
            <v>TrendMonth2</v>
          </cell>
          <cell r="Y6" t="str">
            <v>TrendMonth5</v>
          </cell>
        </row>
        <row r="28">
          <cell r="C28">
            <v>1</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Rtl"/>
      <sheetName val="CS MM"/>
      <sheetName val="CS SB"/>
      <sheetName val="Exec_CS"/>
      <sheetName val="CS"/>
      <sheetName val="Avg Bal CS"/>
      <sheetName val="Avg Bal CS Rtl"/>
      <sheetName val="Avg Bal CS MM"/>
      <sheetName val="Avg Bal CS SB"/>
      <sheetName val="EOP CS"/>
      <sheetName val="EOP CS Rtl"/>
      <sheetName val="EOP CS MM"/>
      <sheetName val="EOP CS SB"/>
      <sheetName val="Update Instructions"/>
      <sheetName val="Index"/>
      <sheetName val="Rates"/>
      <sheetName val="New Volume"/>
      <sheetName val="MTD Summary"/>
      <sheetName val="Save &amp; Invest"/>
      <sheetName val="Daily Summary"/>
      <sheetName val="Avg Bal"/>
      <sheetName val="Avg Bal-Retail"/>
      <sheetName val="Avg Bal-Corporate Banking"/>
      <sheetName val="Avg Bal-Spec Business"/>
      <sheetName val="EOP"/>
      <sheetName val="EOP-Retail"/>
      <sheetName val="EOP-Corporate Banking"/>
      <sheetName val="EOP-Spec Business"/>
      <sheetName val="Definitions and Assumptions"/>
      <sheetName val="Retrieve"/>
      <sheetName val="CPSV Data"/>
      <sheetName val="Daily Database"/>
      <sheetName val="X Reference"/>
      <sheetName val="Current Day Total"/>
      <sheetName val="New Business - Runoff Charts"/>
      <sheetName val="NV"/>
      <sheetName val="RO"/>
      <sheetName val="NV Rates"/>
      <sheetName val="RO Rates"/>
      <sheetName val="NV Count"/>
      <sheetName val="RO Count"/>
      <sheetName val="              "/>
      <sheetName val="Not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_03"/>
      <sheetName val="NOV_03"/>
      <sheetName val="OCT_03"/>
      <sheetName val="SEP_03"/>
      <sheetName val="AGO_03"/>
      <sheetName val="JUL_03"/>
      <sheetName val="JUN_03"/>
      <sheetName val="MAY_03"/>
      <sheetName val="ABR_03"/>
      <sheetName val="MAR_03"/>
      <sheetName val="FEB_03"/>
      <sheetName val="ENE_03"/>
      <sheetName val="BASE_CONCENTRACION"/>
      <sheetName val="DIC_02"/>
      <sheetName val="RELACION"/>
      <sheetName val="EVOL_2"/>
      <sheetName val="EVOL_1"/>
      <sheetName val="ESTADISTICOS"/>
      <sheetName val="MARGEN_REGION"/>
      <sheetName val="CAPT_REGION"/>
      <sheetName val="CASCADA"/>
      <sheetName val="REL_CASCADA"/>
      <sheetName val="ESTRUCTURA"/>
      <sheetName val="CONCENTRAC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s"/>
      <sheetName val="Trend"/>
      <sheetName val="Data"/>
      <sheetName val="RBC"/>
      <sheetName val="Essbase - AVG"/>
      <sheetName val="Essbase"/>
    </sheetNames>
    <sheetDataSet>
      <sheetData sheetId="0" refreshError="1"/>
      <sheetData sheetId="1" refreshError="1"/>
      <sheetData sheetId="2" refreshError="1"/>
      <sheetData sheetId="3" refreshError="1"/>
      <sheetData sheetId="4" refreshError="1"/>
      <sheetData sheetId="5" refreshError="1">
        <row r="6">
          <cell r="A6" t="str">
            <v>B_257</v>
          </cell>
          <cell r="B6" t="str">
            <v>Unrecog Gain/Loss Equity Securities                         B_257</v>
          </cell>
          <cell r="D6">
            <v>-750527992.35000014</v>
          </cell>
          <cell r="E6">
            <v>140587.98000000001</v>
          </cell>
          <cell r="F6">
            <v>-751247291.58000004</v>
          </cell>
          <cell r="G6">
            <v>-750527992.41000009</v>
          </cell>
          <cell r="H6">
            <v>0</v>
          </cell>
          <cell r="I6">
            <v>751247291.6400001</v>
          </cell>
          <cell r="J6">
            <v>0</v>
          </cell>
          <cell r="K6">
            <v>0</v>
          </cell>
          <cell r="L6">
            <v>0</v>
          </cell>
        </row>
        <row r="7">
          <cell r="A7" t="str">
            <v>289100</v>
          </cell>
          <cell r="B7" t="str">
            <v>Unrec Gn/Ls Cf Irs -Treas                                   289100</v>
          </cell>
          <cell r="D7">
            <v>-276809528.79000002</v>
          </cell>
          <cell r="E7">
            <v>0</v>
          </cell>
          <cell r="F7">
            <v>-276809528.79000002</v>
          </cell>
          <cell r="G7">
            <v>-276809528.79000002</v>
          </cell>
          <cell r="H7">
            <v>0</v>
          </cell>
          <cell r="I7">
            <v>276809528.79000002</v>
          </cell>
          <cell r="J7">
            <v>0</v>
          </cell>
          <cell r="K7">
            <v>0</v>
          </cell>
          <cell r="L7">
            <v>0</v>
          </cell>
        </row>
        <row r="8">
          <cell r="A8" t="str">
            <v>289543</v>
          </cell>
          <cell r="B8" t="str">
            <v>Closed Unrec Gn/Ls Cf Tre                                   289543</v>
          </cell>
        </row>
        <row r="9">
          <cell r="A9" t="str">
            <v>B_258</v>
          </cell>
          <cell r="B9" t="str">
            <v>Unrec Gn/Ls Cf Irs                                          B_258</v>
          </cell>
          <cell r="D9">
            <v>-276809528.79000002</v>
          </cell>
          <cell r="E9">
            <v>0</v>
          </cell>
          <cell r="F9">
            <v>-276809528.79000002</v>
          </cell>
          <cell r="G9">
            <v>-276809528.79000002</v>
          </cell>
          <cell r="H9">
            <v>0</v>
          </cell>
          <cell r="I9">
            <v>276809528.79000002</v>
          </cell>
          <cell r="J9">
            <v>0</v>
          </cell>
          <cell r="K9">
            <v>0</v>
          </cell>
          <cell r="L9">
            <v>0</v>
          </cell>
        </row>
        <row r="10">
          <cell r="A10" t="str">
            <v>B_25</v>
          </cell>
          <cell r="B10" t="str">
            <v>Equity                                                      B_25</v>
          </cell>
          <cell r="D10">
            <v>6981708068.2499924</v>
          </cell>
          <cell r="E10">
            <v>7304163587.0899992</v>
          </cell>
          <cell r="F10">
            <v>8173831588.8499918</v>
          </cell>
          <cell r="G10">
            <v>6981708068.3499985</v>
          </cell>
          <cell r="H10">
            <v>0</v>
          </cell>
          <cell r="I10">
            <v>-11523658960.549999</v>
          </cell>
          <cell r="J10">
            <v>154012437.58000001</v>
          </cell>
          <cell r="K10">
            <v>925368015.19999993</v>
          </cell>
          <cell r="L10">
            <v>0</v>
          </cell>
        </row>
        <row r="11">
          <cell r="A11" t="str">
            <v>141571</v>
          </cell>
          <cell r="B11" t="str">
            <v>Loss Agy Pfd Tax Free Fix                                   141571</v>
          </cell>
          <cell r="D11">
            <v>-20629700</v>
          </cell>
          <cell r="E11">
            <v>0</v>
          </cell>
          <cell r="F11">
            <v>-20629700</v>
          </cell>
          <cell r="G11">
            <v>0</v>
          </cell>
          <cell r="H11">
            <v>0</v>
          </cell>
          <cell r="I11">
            <v>0</v>
          </cell>
          <cell r="J11">
            <v>0</v>
          </cell>
          <cell r="K11">
            <v>0</v>
          </cell>
          <cell r="L11">
            <v>0</v>
          </cell>
        </row>
        <row r="12">
          <cell r="A12" t="str">
            <v>141572</v>
          </cell>
          <cell r="B12" t="str">
            <v>Loss Agy Pfd Tax Fix-Afs                                    141572</v>
          </cell>
          <cell r="D12">
            <v>-8841300</v>
          </cell>
          <cell r="E12">
            <v>0</v>
          </cell>
          <cell r="F12">
            <v>-8841300</v>
          </cell>
          <cell r="G12">
            <v>0</v>
          </cell>
          <cell r="H12">
            <v>0</v>
          </cell>
          <cell r="I12">
            <v>0</v>
          </cell>
          <cell r="J12">
            <v>0</v>
          </cell>
          <cell r="K12">
            <v>0</v>
          </cell>
          <cell r="L12">
            <v>0</v>
          </cell>
        </row>
        <row r="13">
          <cell r="A13" t="str">
            <v>141582</v>
          </cell>
          <cell r="B13" t="str">
            <v>Fe-Purch Acct Mark-Equity                                   141582</v>
          </cell>
          <cell r="D13">
            <v>-84845.4</v>
          </cell>
          <cell r="E13">
            <v>0</v>
          </cell>
          <cell r="F13">
            <v>-84845.4</v>
          </cell>
          <cell r="G13">
            <v>0</v>
          </cell>
          <cell r="H13">
            <v>0</v>
          </cell>
          <cell r="I13">
            <v>0</v>
          </cell>
          <cell r="J13">
            <v>0</v>
          </cell>
          <cell r="K13">
            <v>0</v>
          </cell>
          <cell r="L13">
            <v>0</v>
          </cell>
        </row>
        <row r="14">
          <cell r="A14" t="str">
            <v>148070</v>
          </cell>
          <cell r="B14" t="str">
            <v>Loss Fnma Pfd Taxfree Var                                   148070</v>
          </cell>
          <cell r="D14">
            <v>0.01</v>
          </cell>
          <cell r="E14">
            <v>0</v>
          </cell>
          <cell r="F14">
            <v>0.01</v>
          </cell>
          <cell r="G14">
            <v>0</v>
          </cell>
          <cell r="H14">
            <v>0</v>
          </cell>
          <cell r="I14">
            <v>0</v>
          </cell>
          <cell r="J14">
            <v>0</v>
          </cell>
          <cell r="K14">
            <v>0</v>
          </cell>
          <cell r="L14">
            <v>0</v>
          </cell>
        </row>
        <row r="15">
          <cell r="A15" t="str">
            <v>148075</v>
          </cell>
          <cell r="B15" t="str">
            <v>Loss Fnma Pfd Tax Var-Afs                                   148075</v>
          </cell>
          <cell r="D15">
            <v>0</v>
          </cell>
          <cell r="E15">
            <v>0</v>
          </cell>
          <cell r="F15">
            <v>0</v>
          </cell>
          <cell r="G15">
            <v>0</v>
          </cell>
          <cell r="H15">
            <v>0</v>
          </cell>
          <cell r="I15">
            <v>0</v>
          </cell>
          <cell r="J15">
            <v>0</v>
          </cell>
          <cell r="K15">
            <v>0</v>
          </cell>
          <cell r="L15">
            <v>0</v>
          </cell>
        </row>
        <row r="16">
          <cell r="A16" t="str">
            <v>147060</v>
          </cell>
          <cell r="B16" t="str">
            <v>Loss On Equity Afs                                          147060</v>
          </cell>
          <cell r="D16">
            <v>69787.37</v>
          </cell>
          <cell r="E16">
            <v>0</v>
          </cell>
          <cell r="F16">
            <v>69787.37</v>
          </cell>
          <cell r="G16">
            <v>0</v>
          </cell>
          <cell r="H16">
            <v>0</v>
          </cell>
          <cell r="I16">
            <v>0</v>
          </cell>
          <cell r="J16">
            <v>0</v>
          </cell>
          <cell r="K16">
            <v>0</v>
          </cell>
          <cell r="L16">
            <v>0</v>
          </cell>
        </row>
        <row r="17">
          <cell r="A17" t="str">
            <v>B_2115708</v>
          </cell>
          <cell r="B17" t="str">
            <v>Bancorp Trust Preferred                                     B_2115708</v>
          </cell>
          <cell r="D17">
            <v>1256441056.54</v>
          </cell>
          <cell r="E17">
            <v>0</v>
          </cell>
          <cell r="F17">
            <v>0</v>
          </cell>
          <cell r="G17">
            <v>1256441056.54</v>
          </cell>
          <cell r="H17">
            <v>0</v>
          </cell>
          <cell r="I17">
            <v>0</v>
          </cell>
          <cell r="J17">
            <v>0</v>
          </cell>
          <cell r="K17">
            <v>0</v>
          </cell>
          <cell r="L17">
            <v>0</v>
          </cell>
        </row>
        <row r="18">
          <cell r="A18" t="str">
            <v>B_2155</v>
          </cell>
          <cell r="B18" t="str">
            <v>Minority Interest                                           B_2155</v>
          </cell>
          <cell r="D18">
            <v>147861719.38</v>
          </cell>
          <cell r="E18">
            <v>144762024.22</v>
          </cell>
          <cell r="F18">
            <v>161818826.5</v>
          </cell>
          <cell r="G18">
            <v>0</v>
          </cell>
          <cell r="H18">
            <v>0</v>
          </cell>
          <cell r="I18">
            <v>-13957107.119999999</v>
          </cell>
          <cell r="J18">
            <v>0</v>
          </cell>
          <cell r="K18">
            <v>0</v>
          </cell>
          <cell r="L18">
            <v>0</v>
          </cell>
        </row>
        <row r="19">
          <cell r="A19" t="str">
            <v>223704</v>
          </cell>
          <cell r="B19" t="str">
            <v>Minority Interest - Icm                                     223704</v>
          </cell>
          <cell r="D19">
            <v>2833050</v>
          </cell>
          <cell r="E19">
            <v>0</v>
          </cell>
          <cell r="F19">
            <v>2833050</v>
          </cell>
          <cell r="G19">
            <v>0</v>
          </cell>
          <cell r="H19">
            <v>0</v>
          </cell>
          <cell r="I19">
            <v>0</v>
          </cell>
          <cell r="J19">
            <v>0</v>
          </cell>
          <cell r="K19">
            <v>0</v>
          </cell>
          <cell r="L19">
            <v>0</v>
          </cell>
        </row>
        <row r="20">
          <cell r="A20" t="str">
            <v>B_161</v>
          </cell>
          <cell r="B20" t="str">
            <v>Core Deposit Intangible                                     B_161</v>
          </cell>
          <cell r="D20">
            <v>261690962.03000003</v>
          </cell>
          <cell r="E20">
            <v>0</v>
          </cell>
          <cell r="F20">
            <v>261471931.78000003</v>
          </cell>
          <cell r="G20">
            <v>0</v>
          </cell>
          <cell r="H20">
            <v>0</v>
          </cell>
          <cell r="I20">
            <v>0</v>
          </cell>
          <cell r="J20">
            <v>0</v>
          </cell>
          <cell r="K20">
            <v>0</v>
          </cell>
          <cell r="L20">
            <v>0</v>
          </cell>
        </row>
        <row r="21">
          <cell r="A21" t="str">
            <v>B_162</v>
          </cell>
          <cell r="B21" t="str">
            <v>Goodwill/Other Intang Assets                                B_162</v>
          </cell>
          <cell r="D21">
            <v>3431480699.9000001</v>
          </cell>
          <cell r="E21">
            <v>0</v>
          </cell>
          <cell r="F21">
            <v>3409689181.2600002</v>
          </cell>
          <cell r="G21">
            <v>1655029.23</v>
          </cell>
          <cell r="H21">
            <v>0</v>
          </cell>
          <cell r="I21">
            <v>0</v>
          </cell>
          <cell r="J21">
            <v>0</v>
          </cell>
          <cell r="K21">
            <v>0</v>
          </cell>
          <cell r="L21">
            <v>0</v>
          </cell>
        </row>
        <row r="22">
          <cell r="A22" t="str">
            <v>189200</v>
          </cell>
          <cell r="B22" t="str">
            <v>Equity Inv - Em                                             189200</v>
          </cell>
          <cell r="D22">
            <v>45036832.599999994</v>
          </cell>
          <cell r="E22">
            <v>0</v>
          </cell>
          <cell r="F22">
            <v>17581533.109999999</v>
          </cell>
          <cell r="G22">
            <v>27063264.539999999</v>
          </cell>
          <cell r="H22">
            <v>0</v>
          </cell>
          <cell r="I22">
            <v>0</v>
          </cell>
          <cell r="J22">
            <v>392034.95</v>
          </cell>
          <cell r="K22">
            <v>0</v>
          </cell>
          <cell r="L22">
            <v>0</v>
          </cell>
        </row>
        <row r="23">
          <cell r="A23" t="str">
            <v>189300</v>
          </cell>
          <cell r="B23" t="str">
            <v>Equity Inv - Cm                                             189300</v>
          </cell>
          <cell r="D23">
            <v>24911187.98</v>
          </cell>
          <cell r="E23">
            <v>0</v>
          </cell>
          <cell r="F23">
            <v>1699330.34</v>
          </cell>
          <cell r="G23">
            <v>23211857.640000001</v>
          </cell>
          <cell r="H23">
            <v>0</v>
          </cell>
          <cell r="I23">
            <v>0</v>
          </cell>
          <cell r="J23">
            <v>0</v>
          </cell>
          <cell r="K23">
            <v>0</v>
          </cell>
          <cell r="L23">
            <v>0</v>
          </cell>
        </row>
        <row r="24">
          <cell r="A24" t="str">
            <v>188623</v>
          </cell>
          <cell r="B24" t="str">
            <v>2005-1 Heloc Serv Asset                                     188623</v>
          </cell>
          <cell r="D24">
            <v>102251.69</v>
          </cell>
          <cell r="E24">
            <v>0</v>
          </cell>
          <cell r="F24">
            <v>102251.69</v>
          </cell>
          <cell r="G24">
            <v>0</v>
          </cell>
          <cell r="H24">
            <v>0</v>
          </cell>
          <cell r="I24">
            <v>0</v>
          </cell>
          <cell r="J24">
            <v>0</v>
          </cell>
          <cell r="K24">
            <v>0</v>
          </cell>
          <cell r="L24">
            <v>0</v>
          </cell>
        </row>
        <row r="25">
          <cell r="A25" t="str">
            <v>B_1157</v>
          </cell>
          <cell r="B25" t="str">
            <v>Allowance For Loan Losses                                   B_1157</v>
          </cell>
          <cell r="D25">
            <v>-1132082872.9400001</v>
          </cell>
          <cell r="E25">
            <v>-27013184.080000002</v>
          </cell>
          <cell r="F25">
            <v>-1132082872.9400001</v>
          </cell>
          <cell r="G25">
            <v>0</v>
          </cell>
          <cell r="H25">
            <v>0</v>
          </cell>
          <cell r="I25">
            <v>0</v>
          </cell>
          <cell r="J25">
            <v>0</v>
          </cell>
          <cell r="K25">
            <v>0</v>
          </cell>
          <cell r="L25">
            <v>0</v>
          </cell>
        </row>
        <row r="26">
          <cell r="A26" t="str">
            <v>232090</v>
          </cell>
          <cell r="B26" t="str">
            <v>Res - Unfunded Committmen                                   232090</v>
          </cell>
          <cell r="D26">
            <v>65162000</v>
          </cell>
          <cell r="E26">
            <v>0</v>
          </cell>
          <cell r="F26">
            <v>65162000</v>
          </cell>
          <cell r="G26">
            <v>0</v>
          </cell>
          <cell r="H26">
            <v>0</v>
          </cell>
          <cell r="I26">
            <v>0</v>
          </cell>
          <cell r="J26">
            <v>0</v>
          </cell>
          <cell r="K26">
            <v>0</v>
          </cell>
          <cell r="L26">
            <v>0</v>
          </cell>
        </row>
        <row r="27">
          <cell r="A27" t="str">
            <v>B_21154041</v>
          </cell>
          <cell r="B27" t="str">
            <v>Bank Subordinated Debt 30/360                               B_21154041</v>
          </cell>
          <cell r="D27">
            <v>1209034524.9200001</v>
          </cell>
          <cell r="E27">
            <v>0</v>
          </cell>
          <cell r="F27">
            <v>1209034524.9200001</v>
          </cell>
          <cell r="G27">
            <v>0</v>
          </cell>
          <cell r="H27">
            <v>0</v>
          </cell>
          <cell r="I27">
            <v>0</v>
          </cell>
          <cell r="J27">
            <v>0</v>
          </cell>
          <cell r="K27">
            <v>0</v>
          </cell>
          <cell r="L27">
            <v>0</v>
          </cell>
        </row>
        <row r="28">
          <cell r="A28" t="str">
            <v>220510</v>
          </cell>
          <cell r="B28" t="str">
            <v>Closed Bank Sub Debt Tied                                   220510</v>
          </cell>
          <cell r="D28">
            <v>0</v>
          </cell>
          <cell r="E28">
            <v>0</v>
          </cell>
          <cell r="F28">
            <v>0</v>
          </cell>
          <cell r="G28">
            <v>0</v>
          </cell>
          <cell r="H28">
            <v>0</v>
          </cell>
          <cell r="I28">
            <v>0</v>
          </cell>
          <cell r="J28">
            <v>0</v>
          </cell>
          <cell r="K28">
            <v>0</v>
          </cell>
          <cell r="L28">
            <v>0</v>
          </cell>
        </row>
        <row r="29">
          <cell r="A29" t="str">
            <v>220560</v>
          </cell>
          <cell r="B29" t="str">
            <v>Closed Disc Bank Sub Debt                                   220560</v>
          </cell>
          <cell r="D29">
            <v>0</v>
          </cell>
          <cell r="E29">
            <v>0</v>
          </cell>
          <cell r="F29">
            <v>0</v>
          </cell>
          <cell r="G29">
            <v>0</v>
          </cell>
          <cell r="H29">
            <v>0</v>
          </cell>
          <cell r="I29">
            <v>0</v>
          </cell>
          <cell r="J29">
            <v>0</v>
          </cell>
          <cell r="K29">
            <v>0</v>
          </cell>
          <cell r="L29">
            <v>0</v>
          </cell>
        </row>
        <row r="30">
          <cell r="A30" t="str">
            <v>220565</v>
          </cell>
          <cell r="B30" t="str">
            <v>Fas 133 Mkt Val-Bank Sub                                    220565</v>
          </cell>
          <cell r="D30">
            <v>0</v>
          </cell>
          <cell r="E30">
            <v>0</v>
          </cell>
          <cell r="F30">
            <v>0</v>
          </cell>
          <cell r="G30">
            <v>0</v>
          </cell>
          <cell r="H30">
            <v>0</v>
          </cell>
          <cell r="I30">
            <v>0</v>
          </cell>
          <cell r="J30">
            <v>0</v>
          </cell>
          <cell r="K30">
            <v>0</v>
          </cell>
          <cell r="L30">
            <v>0</v>
          </cell>
        </row>
        <row r="31">
          <cell r="A31" t="str">
            <v>B_211540451</v>
          </cell>
          <cell r="B31" t="str">
            <v>Bank Sub Debt Tied To Swaps 30/360                          B_211540451</v>
          </cell>
          <cell r="D31">
            <v>0</v>
          </cell>
          <cell r="E31">
            <v>0</v>
          </cell>
          <cell r="F31">
            <v>0</v>
          </cell>
          <cell r="G31">
            <v>0</v>
          </cell>
          <cell r="H31">
            <v>0</v>
          </cell>
          <cell r="I31">
            <v>0</v>
          </cell>
          <cell r="J31">
            <v>0</v>
          </cell>
          <cell r="K31">
            <v>0</v>
          </cell>
          <cell r="L31">
            <v>0</v>
          </cell>
        </row>
        <row r="32">
          <cell r="A32" t="str">
            <v>B_211540454</v>
          </cell>
          <cell r="B32" t="str">
            <v>Vr Bank Sub Debt Act/360                                    B_211540454</v>
          </cell>
          <cell r="D32">
            <v>445458434.81999999</v>
          </cell>
          <cell r="E32">
            <v>0</v>
          </cell>
          <cell r="F32">
            <v>445458434.81999999</v>
          </cell>
          <cell r="G32">
            <v>0</v>
          </cell>
          <cell r="H32">
            <v>0</v>
          </cell>
          <cell r="I32">
            <v>0</v>
          </cell>
          <cell r="J32">
            <v>0</v>
          </cell>
          <cell r="K32">
            <v>0</v>
          </cell>
          <cell r="L32">
            <v>0</v>
          </cell>
        </row>
        <row r="33">
          <cell r="A33" t="str">
            <v>B_211540457</v>
          </cell>
          <cell r="B33" t="str">
            <v>Bank Sub Debt Due To Broker Act/360                         B_211540457</v>
          </cell>
          <cell r="D33">
            <v>0</v>
          </cell>
          <cell r="E33">
            <v>0</v>
          </cell>
          <cell r="F33">
            <v>0</v>
          </cell>
          <cell r="G33">
            <v>0</v>
          </cell>
          <cell r="H33">
            <v>0</v>
          </cell>
          <cell r="I33">
            <v>0</v>
          </cell>
          <cell r="J33">
            <v>0</v>
          </cell>
          <cell r="K33">
            <v>0</v>
          </cell>
          <cell r="L33">
            <v>0</v>
          </cell>
        </row>
        <row r="34">
          <cell r="A34" t="str">
            <v>B_21154045</v>
          </cell>
          <cell r="B34" t="str">
            <v>Bank Subordinated Debt Swaps-Other                          B_21154045</v>
          </cell>
          <cell r="D34">
            <v>445458434.81999999</v>
          </cell>
          <cell r="E34">
            <v>0</v>
          </cell>
          <cell r="F34">
            <v>445458434.81999999</v>
          </cell>
          <cell r="G34">
            <v>0</v>
          </cell>
          <cell r="H34">
            <v>0</v>
          </cell>
          <cell r="I34">
            <v>0</v>
          </cell>
          <cell r="J34">
            <v>0</v>
          </cell>
          <cell r="K34">
            <v>0</v>
          </cell>
          <cell r="L34">
            <v>0</v>
          </cell>
        </row>
        <row r="35">
          <cell r="A35" t="str">
            <v>B_2115404</v>
          </cell>
          <cell r="B35" t="str">
            <v>Bank Subordinated Debt                                      B_2115404</v>
          </cell>
          <cell r="D35">
            <v>1654492959.74</v>
          </cell>
          <cell r="E35">
            <v>0</v>
          </cell>
          <cell r="F35">
            <v>1654492959.74</v>
          </cell>
          <cell r="G35">
            <v>0</v>
          </cell>
          <cell r="H35">
            <v>0</v>
          </cell>
          <cell r="I35">
            <v>0</v>
          </cell>
          <cell r="J35">
            <v>0</v>
          </cell>
          <cell r="K35">
            <v>0</v>
          </cell>
          <cell r="L35">
            <v>0</v>
          </cell>
        </row>
        <row r="36">
          <cell r="A36" t="str">
            <v>B_1</v>
          </cell>
          <cell r="B36" t="str">
            <v>Total Assets                                                B_1</v>
          </cell>
          <cell r="D36">
            <v>77080706447.069977</v>
          </cell>
          <cell r="E36">
            <v>7481131493.9499989</v>
          </cell>
          <cell r="F36">
            <v>76686515746.959976</v>
          </cell>
          <cell r="G36">
            <v>9444304731</v>
          </cell>
          <cell r="H36">
            <v>0</v>
          </cell>
          <cell r="I36">
            <v>-12666072051.41</v>
          </cell>
          <cell r="J36">
            <v>155397140.58000001</v>
          </cell>
          <cell r="K36">
            <v>925372773.20000005</v>
          </cell>
          <cell r="L36">
            <v>0</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mits"/>
      <sheetName val="FX_Position"/>
      <sheetName val="STRESS SCENARIOS"/>
      <sheetName val="Graph Data"/>
      <sheetName val="Backtesting Graph"/>
      <sheetName val="LIQ FX"/>
      <sheetName val="Long and Short FX"/>
      <sheetName val="LIQ Rates"/>
      <sheetName val="Long and Short Rates"/>
    </sheetNames>
    <sheetDataSet>
      <sheetData sheetId="0">
        <row r="9">
          <cell r="G9">
            <v>0.22801714285714286</v>
          </cell>
          <cell r="K9">
            <v>0.10069414061734827</v>
          </cell>
          <cell r="N9">
            <v>0.1669759061761307</v>
          </cell>
        </row>
        <row r="10">
          <cell r="G10">
            <v>0.33527681250000002</v>
          </cell>
          <cell r="K10">
            <v>8.6280520834936869E-2</v>
          </cell>
          <cell r="N10">
            <v>0.10572768036413188</v>
          </cell>
        </row>
        <row r="11">
          <cell r="G11">
            <v>0.53129199218800005</v>
          </cell>
          <cell r="K11">
            <v>0.31442282011060319</v>
          </cell>
          <cell r="N11">
            <v>0.10572768036413188</v>
          </cell>
        </row>
        <row r="12">
          <cell r="G12">
            <v>0.47132932291666668</v>
          </cell>
          <cell r="K12">
            <v>0.10132984174337818</v>
          </cell>
          <cell r="N12">
            <v>0</v>
          </cell>
        </row>
        <row r="13">
          <cell r="G13">
            <v>0.13955999999999999</v>
          </cell>
          <cell r="K13">
            <v>0.28827239564822826</v>
          </cell>
          <cell r="N13">
            <v>0.1669759061761307</v>
          </cell>
        </row>
        <row r="14">
          <cell r="G14">
            <v>0.32242767627616764</v>
          </cell>
          <cell r="K14">
            <v>2.0360937040214237E-2</v>
          </cell>
          <cell r="N14">
            <v>0</v>
          </cell>
        </row>
        <row r="15">
          <cell r="G15">
            <v>0</v>
          </cell>
          <cell r="K15">
            <v>0</v>
          </cell>
          <cell r="N15">
            <v>0</v>
          </cell>
        </row>
        <row r="20">
          <cell r="G20">
            <v>0.33828159375</v>
          </cell>
          <cell r="K20">
            <v>6.5092001952999995E-2</v>
          </cell>
          <cell r="O20">
            <v>7.8240000000000004E-2</v>
          </cell>
        </row>
        <row r="21">
          <cell r="G21">
            <v>0</v>
          </cell>
          <cell r="K21">
            <v>0</v>
          </cell>
          <cell r="O21">
            <v>0</v>
          </cell>
        </row>
        <row r="22">
          <cell r="G22">
            <v>0</v>
          </cell>
          <cell r="K22">
            <v>0</v>
          </cell>
          <cell r="O22">
            <v>0</v>
          </cell>
        </row>
        <row r="23">
          <cell r="G23">
            <v>0</v>
          </cell>
          <cell r="K23">
            <v>0</v>
          </cell>
          <cell r="O23">
            <v>0</v>
          </cell>
        </row>
        <row r="24">
          <cell r="G24">
            <v>0</v>
          </cell>
          <cell r="K24">
            <v>0</v>
          </cell>
          <cell r="O24">
            <v>0</v>
          </cell>
        </row>
        <row r="25">
          <cell r="G25">
            <v>0.32242767627616764</v>
          </cell>
          <cell r="K25">
            <v>0</v>
          </cell>
          <cell r="O25">
            <v>0</v>
          </cell>
        </row>
        <row r="26">
          <cell r="G26">
            <v>0</v>
          </cell>
          <cell r="K26">
            <v>0</v>
          </cell>
        </row>
        <row r="31">
          <cell r="K31">
            <v>0</v>
          </cell>
          <cell r="M31">
            <v>0</v>
          </cell>
        </row>
        <row r="32">
          <cell r="K32">
            <v>0</v>
          </cell>
          <cell r="M32">
            <v>0</v>
          </cell>
        </row>
        <row r="33">
          <cell r="K33">
            <v>0</v>
          </cell>
          <cell r="M33">
            <v>0</v>
          </cell>
        </row>
        <row r="34">
          <cell r="K34">
            <v>0.30883632787342108</v>
          </cell>
          <cell r="M34">
            <v>0.20589088524894741</v>
          </cell>
        </row>
        <row r="35">
          <cell r="K35">
            <v>0</v>
          </cell>
          <cell r="M35">
            <v>0</v>
          </cell>
        </row>
        <row r="36">
          <cell r="K36">
            <v>0</v>
          </cell>
          <cell r="M36">
            <v>0</v>
          </cell>
        </row>
        <row r="45">
          <cell r="E45">
            <v>0.33591522644042965</v>
          </cell>
          <cell r="F45">
            <v>0.69215855224609379</v>
          </cell>
          <cell r="G45">
            <v>0.12983624999999999</v>
          </cell>
          <cell r="H45">
            <v>0.11770250000000002</v>
          </cell>
          <cell r="I45">
            <v>1.09E-2</v>
          </cell>
          <cell r="J45">
            <v>9.7804575805664123E-2</v>
          </cell>
        </row>
        <row r="57">
          <cell r="E57">
            <v>0</v>
          </cell>
          <cell r="F57">
            <v>0</v>
          </cell>
          <cell r="G57">
            <v>0</v>
          </cell>
          <cell r="H57">
            <v>0</v>
          </cell>
          <cell r="I57">
            <v>0</v>
          </cell>
          <cell r="J57">
            <v>0</v>
          </cell>
          <cell r="K57">
            <v>0</v>
          </cell>
          <cell r="L57">
            <v>0</v>
          </cell>
        </row>
        <row r="63">
          <cell r="E63">
            <v>0</v>
          </cell>
          <cell r="F63">
            <v>0</v>
          </cell>
          <cell r="G63">
            <v>0</v>
          </cell>
          <cell r="H63">
            <v>0</v>
          </cell>
          <cell r="I63">
            <v>5.5020828864000002</v>
          </cell>
          <cell r="J63">
            <v>4.7271448036999999</v>
          </cell>
          <cell r="K63">
            <v>3.1731872699999997</v>
          </cell>
          <cell r="L63">
            <v>0</v>
          </cell>
        </row>
      </sheetData>
      <sheetData sheetId="1"/>
      <sheetData sheetId="2"/>
      <sheetData sheetId="3"/>
      <sheetData sheetId="4"/>
      <sheetData sheetId="5"/>
      <sheetData sheetId="6"/>
      <sheetData sheetId="7"/>
      <sheetData sheetId="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Profitablity"/>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_Itaca"/>
      <sheetName val="COM_CRED"/>
      <sheetName val="GERARDO"/>
      <sheetName val="2005"/>
      <sheetName val="Hoja1"/>
      <sheetName val="BDatos"/>
      <sheetName val="PAIS_ML_Tot"/>
      <sheetName val="BIND_ML_Par_NM"/>
      <sheetName val="CNBV"/>
      <sheetName val="RUBROS"/>
      <sheetName val="CONVERSION"/>
      <sheetName val="Bancas_Nom_hoja"/>
      <sheetName val="Bancas_Nom_CNBV"/>
      <sheetName val="CCosto_Presupuesto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 - Brokerage"/>
      <sheetName val="Recon to Reg R Calculation "/>
      <sheetName val="Recon to Reg R Calculation"/>
      <sheetName val="Chiefly Comp Calc (Vela Adj)"/>
    </sheetNames>
    <sheetDataSet>
      <sheetData sheetId="0">
        <row r="23">
          <cell r="C23">
            <v>-1</v>
          </cell>
        </row>
      </sheetData>
      <sheetData sheetId="1">
        <row r="9">
          <cell r="B9">
            <v>-65</v>
          </cell>
        </row>
        <row r="10">
          <cell r="B10">
            <v>42321</v>
          </cell>
        </row>
        <row r="11">
          <cell r="B11">
            <v>19140</v>
          </cell>
        </row>
        <row r="13">
          <cell r="B13">
            <v>12849</v>
          </cell>
        </row>
        <row r="14">
          <cell r="B14">
            <v>0</v>
          </cell>
        </row>
        <row r="20">
          <cell r="B20">
            <v>3856</v>
          </cell>
        </row>
        <row r="21">
          <cell r="B21">
            <v>6</v>
          </cell>
        </row>
        <row r="41">
          <cell r="B41">
            <v>26017</v>
          </cell>
        </row>
      </sheetData>
      <sheetData sheetId="2"/>
      <sheetData sheetId="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agina1"/>
      <sheetName val="Pagina2"/>
      <sheetName val="Ajustes"/>
      <sheetName val="Pagina3"/>
      <sheetName val="Pagina4"/>
      <sheetName val="Pagina5"/>
      <sheetName val="Pagina6"/>
      <sheetName val="Pagina7"/>
      <sheetName val="Pagina8"/>
      <sheetName val="Pagina9"/>
      <sheetName val="AVANCEPAIS"/>
      <sheetName val="AVANCEBANCO"/>
      <sheetName val="Pagina10"/>
      <sheetName val="Pagina11"/>
      <sheetName val="Pagina12"/>
      <sheetName val="Pagina13"/>
      <sheetName val="Pagina14"/>
      <sheetName val="Pagina15"/>
      <sheetName val="Pagina16"/>
      <sheetName val="Pagina17"/>
      <sheetName val="Pagina18"/>
      <sheetName val="Pagina19"/>
      <sheetName val="Pagina20"/>
      <sheetName val="Pagina21"/>
      <sheetName val="Pagina22"/>
      <sheetName val="Pagina23"/>
      <sheetName val="Pagina24"/>
      <sheetName val="Pagina25"/>
      <sheetName val="Pagina26"/>
      <sheetName val="Pagina27"/>
      <sheetName val="Pagina28"/>
      <sheetName val="Pagina29"/>
      <sheetName val="Comentarios"/>
      <sheetName val="Comentarios2"/>
      <sheetName val="Comentarios3"/>
      <sheetName val="Comentarios4"/>
      <sheetName val="Comentarios5"/>
      <sheetName val="Comentarios6"/>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5">
          <cell r="C5" t="str">
            <v>GRUPO BSCH</v>
          </cell>
        </row>
        <row r="6">
          <cell r="C6" t="str">
            <v>NOMBRE SOCIEDAD</v>
          </cell>
        </row>
        <row r="7">
          <cell r="C7" t="str">
            <v>CODIGO SOCIEDAD</v>
          </cell>
        </row>
        <row r="8">
          <cell r="C8" t="str">
            <v>MONEDA</v>
          </cell>
        </row>
        <row r="15">
          <cell r="A15" t="str">
            <v>ESTP</v>
          </cell>
          <cell r="B15" t="str">
            <v>EPI</v>
          </cell>
          <cell r="C15" t="str">
            <v>NAME</v>
          </cell>
          <cell r="D15" t="str">
            <v>DATO</v>
          </cell>
        </row>
        <row r="16">
          <cell r="A16">
            <v>30</v>
          </cell>
          <cell r="B16">
            <v>101</v>
          </cell>
          <cell r="C16" t="str">
            <v>TOTAL ACTIVO</v>
          </cell>
          <cell r="D16">
            <v>1812325.6264504639</v>
          </cell>
        </row>
        <row r="17">
          <cell r="A17">
            <v>30</v>
          </cell>
          <cell r="B17">
            <v>10104</v>
          </cell>
          <cell r="C17" t="str">
            <v>CREDITOS A CLIENTES</v>
          </cell>
          <cell r="D17">
            <v>832647.92128160154</v>
          </cell>
        </row>
        <row r="18">
          <cell r="A18">
            <v>30</v>
          </cell>
          <cell r="B18">
            <v>101042</v>
          </cell>
          <cell r="C18" t="str">
            <v>MOROSOS</v>
          </cell>
          <cell r="D18">
            <v>16991.663143000002</v>
          </cell>
        </row>
        <row r="19">
          <cell r="A19">
            <v>30</v>
          </cell>
          <cell r="B19">
            <v>10105</v>
          </cell>
          <cell r="C19" t="str">
            <v>FONDO DE INSOLVENCIAS</v>
          </cell>
          <cell r="D19">
            <v>33682.808848827197</v>
          </cell>
        </row>
        <row r="20">
          <cell r="A20">
            <v>30</v>
          </cell>
          <cell r="B20">
            <v>10106</v>
          </cell>
          <cell r="C20" t="str">
            <v>CARTERA DE VALORES</v>
          </cell>
          <cell r="D20">
            <v>242094.93851841279</v>
          </cell>
        </row>
        <row r="21">
          <cell r="A21">
            <v>30</v>
          </cell>
          <cell r="B21">
            <v>10202</v>
          </cell>
          <cell r="C21" t="str">
            <v>DEBITOS A CLIENTES</v>
          </cell>
          <cell r="D21">
            <v>1410413.343206</v>
          </cell>
        </row>
        <row r="22">
          <cell r="A22">
            <v>30</v>
          </cell>
          <cell r="B22">
            <v>102051</v>
          </cell>
          <cell r="C22" t="str">
            <v>PASIVOS SUBORDINADOS</v>
          </cell>
        </row>
        <row r="23">
          <cell r="A23">
            <v>30</v>
          </cell>
          <cell r="B23">
            <v>1020531</v>
          </cell>
          <cell r="C23" t="str">
            <v>PATRIMONIO GRUPO</v>
          </cell>
        </row>
        <row r="25">
          <cell r="A25">
            <v>30</v>
          </cell>
          <cell r="B25">
            <v>201</v>
          </cell>
          <cell r="C25" t="str">
            <v>PASIVOS CONTINGENTES</v>
          </cell>
          <cell r="D25">
            <v>16737.922963000001</v>
          </cell>
        </row>
        <row r="26">
          <cell r="A26">
            <v>30</v>
          </cell>
          <cell r="B26">
            <v>206</v>
          </cell>
          <cell r="C26" t="str">
            <v>FONDOS DE INVERSION</v>
          </cell>
          <cell r="D26">
            <v>247417.27431408997</v>
          </cell>
        </row>
        <row r="27">
          <cell r="A27">
            <v>30</v>
          </cell>
          <cell r="B27">
            <v>207</v>
          </cell>
          <cell r="C27" t="str">
            <v>FONDOS DE PENSIONES</v>
          </cell>
          <cell r="D27">
            <v>0</v>
          </cell>
        </row>
        <row r="28">
          <cell r="A28">
            <v>30</v>
          </cell>
          <cell r="B28">
            <v>208</v>
          </cell>
          <cell r="C28" t="str">
            <v>PATRIMONIOS ADMINISTRADOS</v>
          </cell>
        </row>
        <row r="29">
          <cell r="A29">
            <v>30</v>
          </cell>
          <cell r="B29">
            <v>210</v>
          </cell>
          <cell r="C29" t="str">
            <v>PLANTILLA</v>
          </cell>
        </row>
        <row r="30">
          <cell r="A30">
            <v>30</v>
          </cell>
          <cell r="B30">
            <v>211</v>
          </cell>
          <cell r="C30" t="str">
            <v>NUMERO DE SUCURSALES</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Rates"/>
      <sheetName val="Swap Calculator"/>
      <sheetName val="VB Code"/>
      <sheetName val="Cash Flow Table"/>
      <sheetName val="Zero Curve"/>
      <sheetName val="Holidays"/>
      <sheetName val="Graph"/>
      <sheetName val="FC switches"/>
    </sheetNames>
    <sheetDataSet>
      <sheetData sheetId="0" refreshError="1"/>
      <sheetData sheetId="1" refreshError="1"/>
      <sheetData sheetId="2" refreshError="1"/>
      <sheetData sheetId="3" refreshError="1"/>
      <sheetData sheetId="4" refreshError="1"/>
      <sheetData sheetId="5" refreshError="1"/>
      <sheetData sheetId="6" refreshError="1">
        <row r="41">
          <cell r="G41">
            <v>3</v>
          </cell>
        </row>
        <row r="76">
          <cell r="G76">
            <v>348</v>
          </cell>
        </row>
      </sheetData>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fin rdos."/>
      <sheetName val="SNT RDOS"/>
      <sheetName val="PARAMETROS"/>
      <sheetName val="Cart_Datos"/>
      <sheetName val="Cartera_Resumen"/>
      <sheetName val="Sotero MN"/>
      <sheetName val="Sotero Dlls"/>
      <sheetName val="Tipo Cambio"/>
      <sheetName val="Cart_Vol"/>
      <sheetName val="Cart_Trans"/>
      <sheetName val="DATOS_COMIS"/>
      <sheetName val="Cart_Cont"/>
      <sheetName val="Comision_Real"/>
      <sheetName val="Com_Graf"/>
      <sheetName val="GASTO"/>
      <sheetName val="Gasto_Real"/>
      <sheetName val="Gasto_Graf"/>
      <sheetName val="Cont_Real"/>
      <sheetName val="Vig_Ven"/>
      <sheetName val="Cartera"/>
      <sheetName val="Estadistica"/>
      <sheetName val="Cont_Gra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asury Summary"/>
      <sheetName val="FHLB Activity"/>
      <sheetName val="FHLB Detail"/>
      <sheetName val="Repo Detail"/>
      <sheetName val="Fed Funds Detail"/>
      <sheetName val="LTD Detail"/>
      <sheetName val="Brokered Deposit Detail"/>
      <sheetName val="Borrowing Schedule"/>
      <sheetName val="Liquidity Sources"/>
      <sheetName val="WEEKLY 6 MONTHS"/>
      <sheetName val="Repo (all)"/>
      <sheetName val="Fed Funds (all)"/>
      <sheetName val="Brokered Deposit (all)"/>
      <sheetName val="Bank &amp; Bancorp Debt (all)"/>
      <sheetName val="Wholesale Summary"/>
      <sheetName val="FHLB"/>
      <sheetName val="FHLB LOCs"/>
      <sheetName val="ST Adv Tied to Swap"/>
      <sheetName val="Cancelable Matrix"/>
      <sheetName val="Detail"/>
      <sheetName val="Sendero"/>
      <sheetName val="MBC"/>
      <sheetName val="FHLB STOCK"/>
      <sheetName val="DR Calc"/>
      <sheetName val="BR CD REC"/>
      <sheetName val="GL REC"/>
      <sheetName val="SOV Essbase GL"/>
      <sheetName val="E$ Detail"/>
      <sheetName val="FF Detail"/>
      <sheetName val="Ess Avg"/>
      <sheetName val="swap mtm"/>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
          <cell r="A3" t="str">
            <v>BUCKET</v>
          </cell>
          <cell r="B3" t="str">
            <v>AMOUNT</v>
          </cell>
          <cell r="C3" t="str">
            <v>RATE</v>
          </cell>
          <cell r="D3" t="str">
            <v>MATURITY</v>
          </cell>
          <cell r="E3" t="str">
            <v>WARATE</v>
          </cell>
        </row>
        <row r="4">
          <cell r="A4">
            <v>11006</v>
          </cell>
          <cell r="B4">
            <v>0</v>
          </cell>
          <cell r="C4">
            <v>2.5000000000000001E-3</v>
          </cell>
          <cell r="D4">
            <v>40337.371406597224</v>
          </cell>
          <cell r="E4">
            <v>0</v>
          </cell>
        </row>
        <row r="7">
          <cell r="A7">
            <v>1</v>
          </cell>
          <cell r="B7">
            <v>0</v>
          </cell>
          <cell r="C7">
            <v>0</v>
          </cell>
          <cell r="D7">
            <v>0</v>
          </cell>
          <cell r="E7">
            <v>0</v>
          </cell>
        </row>
        <row r="8">
          <cell r="A8" t="e">
            <v>#REF!</v>
          </cell>
          <cell r="B8" t="e">
            <v>#REF!</v>
          </cell>
          <cell r="C8" t="e">
            <v>#REF!</v>
          </cell>
          <cell r="D8" t="e">
            <v>#REF!</v>
          </cell>
          <cell r="E8" t="e">
            <v>#REF!</v>
          </cell>
        </row>
        <row r="9">
          <cell r="A9">
            <v>11207</v>
          </cell>
          <cell r="B9">
            <v>200000000</v>
          </cell>
          <cell r="C9">
            <v>1.6400000000000001E-2</v>
          </cell>
          <cell r="D9">
            <v>41116</v>
          </cell>
          <cell r="E9">
            <v>3280000.0000000005</v>
          </cell>
        </row>
        <row r="10">
          <cell r="A10">
            <v>11210</v>
          </cell>
          <cell r="B10">
            <v>500000000</v>
          </cell>
          <cell r="C10">
            <v>2.1399999999999999E-2</v>
          </cell>
          <cell r="D10">
            <v>41212</v>
          </cell>
          <cell r="E10">
            <v>10700000</v>
          </cell>
        </row>
        <row r="11">
          <cell r="A11" t="e">
            <v>#REF!</v>
          </cell>
          <cell r="B11" t="e">
            <v>#REF!</v>
          </cell>
          <cell r="C11" t="e">
            <v>#REF!</v>
          </cell>
          <cell r="D11" t="e">
            <v>#REF!</v>
          </cell>
          <cell r="E11" t="e">
            <v>#REF!</v>
          </cell>
        </row>
        <row r="12">
          <cell r="A12">
            <v>11504</v>
          </cell>
          <cell r="B12">
            <v>500000000</v>
          </cell>
          <cell r="C12">
            <v>5.7754E-2</v>
          </cell>
          <cell r="D12">
            <v>42114</v>
          </cell>
          <cell r="E12">
            <v>28877000</v>
          </cell>
        </row>
        <row r="13">
          <cell r="A13">
            <v>11506</v>
          </cell>
          <cell r="B13">
            <v>150000000</v>
          </cell>
          <cell r="C13">
            <v>7.0199999999999999E-2</v>
          </cell>
          <cell r="D13">
            <v>42172</v>
          </cell>
          <cell r="E13">
            <v>10530000</v>
          </cell>
        </row>
        <row r="14">
          <cell r="A14">
            <v>11506</v>
          </cell>
          <cell r="B14">
            <v>125000000</v>
          </cell>
          <cell r="C14">
            <v>7.0199999999999999E-2</v>
          </cell>
          <cell r="D14">
            <v>42172</v>
          </cell>
          <cell r="E14">
            <v>8775000</v>
          </cell>
        </row>
        <row r="15">
          <cell r="A15">
            <v>11510</v>
          </cell>
          <cell r="B15">
            <v>300000000</v>
          </cell>
          <cell r="C15">
            <v>5.7306000000000003E-2</v>
          </cell>
          <cell r="D15">
            <v>42297</v>
          </cell>
          <cell r="E15">
            <v>17191800</v>
          </cell>
        </row>
        <row r="16">
          <cell r="A16">
            <v>11510</v>
          </cell>
          <cell r="B16">
            <v>200000000</v>
          </cell>
          <cell r="C16">
            <v>5.8380000000000001E-2</v>
          </cell>
          <cell r="D16">
            <v>42297</v>
          </cell>
          <cell r="E16">
            <v>11676000</v>
          </cell>
        </row>
        <row r="17">
          <cell r="A17">
            <v>11604</v>
          </cell>
          <cell r="B17">
            <v>200000000</v>
          </cell>
          <cell r="C17">
            <v>5.7141999999999998E-2</v>
          </cell>
          <cell r="D17">
            <v>42480</v>
          </cell>
          <cell r="E17">
            <v>11428400</v>
          </cell>
        </row>
        <row r="18">
          <cell r="A18">
            <v>11604</v>
          </cell>
          <cell r="B18">
            <v>200000000</v>
          </cell>
          <cell r="C18">
            <v>5.7813999999999997E-2</v>
          </cell>
          <cell r="D18">
            <v>42480</v>
          </cell>
          <cell r="E18">
            <v>11562800</v>
          </cell>
        </row>
        <row r="19">
          <cell r="A19">
            <v>11604</v>
          </cell>
          <cell r="B19">
            <v>0</v>
          </cell>
          <cell r="C19">
            <v>5.8033000000000001E-2</v>
          </cell>
          <cell r="D19">
            <v>42480</v>
          </cell>
          <cell r="E19">
            <v>0</v>
          </cell>
        </row>
        <row r="20">
          <cell r="A20">
            <v>11606</v>
          </cell>
          <cell r="B20">
            <v>250000000</v>
          </cell>
          <cell r="C20">
            <v>5.79E-2</v>
          </cell>
          <cell r="D20">
            <v>42538</v>
          </cell>
          <cell r="E20">
            <v>14475000</v>
          </cell>
        </row>
        <row r="21">
          <cell r="A21">
            <v>11606</v>
          </cell>
          <cell r="B21">
            <v>250000000</v>
          </cell>
          <cell r="C21">
            <v>5.79E-2</v>
          </cell>
          <cell r="D21">
            <v>42538</v>
          </cell>
          <cell r="E21">
            <v>14475000</v>
          </cell>
        </row>
        <row r="22">
          <cell r="A22">
            <v>11812</v>
          </cell>
          <cell r="B22">
            <v>300000000</v>
          </cell>
          <cell r="C22">
            <v>6.4899999999999999E-2</v>
          </cell>
          <cell r="D22">
            <v>43452</v>
          </cell>
          <cell r="E22">
            <v>19470000</v>
          </cell>
        </row>
        <row r="24">
          <cell r="A24">
            <v>1</v>
          </cell>
          <cell r="B24">
            <v>0</v>
          </cell>
          <cell r="C24">
            <v>0</v>
          </cell>
          <cell r="D24">
            <v>0</v>
          </cell>
          <cell r="E24">
            <v>0</v>
          </cell>
        </row>
        <row r="25">
          <cell r="A25">
            <v>11006</v>
          </cell>
          <cell r="B25">
            <v>10000000</v>
          </cell>
          <cell r="C25">
            <v>3.2500000000000001E-2</v>
          </cell>
          <cell r="D25">
            <v>40336</v>
          </cell>
          <cell r="E25">
            <v>325000</v>
          </cell>
        </row>
        <row r="31">
          <cell r="A31">
            <v>11302</v>
          </cell>
          <cell r="B31">
            <v>55000000</v>
          </cell>
          <cell r="C31">
            <v>4.9599999999999998E-2</v>
          </cell>
          <cell r="D31">
            <v>41324</v>
          </cell>
          <cell r="E31">
            <v>2728000</v>
          </cell>
        </row>
        <row r="32">
          <cell r="A32">
            <v>11302</v>
          </cell>
          <cell r="B32">
            <v>65000000</v>
          </cell>
          <cell r="C32">
            <v>4.9599999999999998E-2</v>
          </cell>
          <cell r="D32">
            <v>41324</v>
          </cell>
          <cell r="E32">
            <v>3224000</v>
          </cell>
        </row>
        <row r="33">
          <cell r="A33">
            <v>11302</v>
          </cell>
          <cell r="B33">
            <v>50000000</v>
          </cell>
          <cell r="C33">
            <v>4.9599999999999998E-2</v>
          </cell>
          <cell r="D33">
            <v>41324</v>
          </cell>
          <cell r="E33">
            <v>2480000</v>
          </cell>
        </row>
        <row r="34">
          <cell r="A34">
            <v>11302</v>
          </cell>
          <cell r="B34">
            <v>50000000</v>
          </cell>
          <cell r="C34">
            <v>4.9599999999999998E-2</v>
          </cell>
          <cell r="D34">
            <v>41324</v>
          </cell>
          <cell r="E34">
            <v>2480000</v>
          </cell>
        </row>
        <row r="35">
          <cell r="A35">
            <v>11302</v>
          </cell>
          <cell r="B35">
            <v>50000000</v>
          </cell>
          <cell r="C35">
            <v>4.9599999999999998E-2</v>
          </cell>
          <cell r="D35">
            <v>41324</v>
          </cell>
          <cell r="E35">
            <v>2480000</v>
          </cell>
        </row>
        <row r="36">
          <cell r="A36">
            <v>11302</v>
          </cell>
          <cell r="B36">
            <v>50000000</v>
          </cell>
          <cell r="C36">
            <v>4.9599999999999998E-2</v>
          </cell>
          <cell r="D36">
            <v>41324</v>
          </cell>
          <cell r="E36">
            <v>2480000</v>
          </cell>
        </row>
        <row r="37">
          <cell r="A37">
            <v>11302</v>
          </cell>
          <cell r="B37">
            <v>50000000</v>
          </cell>
          <cell r="C37">
            <v>4.9599999999999998E-2</v>
          </cell>
          <cell r="D37">
            <v>41324</v>
          </cell>
          <cell r="E37">
            <v>2480000</v>
          </cell>
        </row>
        <row r="40">
          <cell r="A40">
            <v>11602</v>
          </cell>
          <cell r="B40">
            <v>100000000</v>
          </cell>
          <cell r="C40">
            <v>5.2499999999999998E-2</v>
          </cell>
          <cell r="D40">
            <v>42417</v>
          </cell>
          <cell r="E40">
            <v>5250000</v>
          </cell>
        </row>
        <row r="41">
          <cell r="A41">
            <v>11602</v>
          </cell>
          <cell r="B41">
            <v>100000000</v>
          </cell>
          <cell r="C41">
            <v>5.2499999999999998E-2</v>
          </cell>
          <cell r="D41">
            <v>42417</v>
          </cell>
          <cell r="E41">
            <v>5250000</v>
          </cell>
        </row>
        <row r="42">
          <cell r="A42">
            <v>11604</v>
          </cell>
          <cell r="B42">
            <v>200000000</v>
          </cell>
          <cell r="C42">
            <v>5.2499999999999998E-2</v>
          </cell>
          <cell r="D42">
            <v>42485</v>
          </cell>
          <cell r="E42">
            <v>10500000</v>
          </cell>
        </row>
        <row r="43">
          <cell r="A43">
            <v>11609</v>
          </cell>
          <cell r="B43">
            <v>250000000</v>
          </cell>
          <cell r="C43">
            <v>4.9500000000000002E-2</v>
          </cell>
          <cell r="D43">
            <v>42633</v>
          </cell>
          <cell r="E43">
            <v>12375000</v>
          </cell>
        </row>
        <row r="44">
          <cell r="A44">
            <v>11609</v>
          </cell>
          <cell r="B44">
            <v>250000000</v>
          </cell>
          <cell r="C44">
            <v>4.9500000000000002E-2</v>
          </cell>
          <cell r="D44">
            <v>42633</v>
          </cell>
          <cell r="E44">
            <v>12375000</v>
          </cell>
        </row>
        <row r="48">
          <cell r="A48">
            <v>11008</v>
          </cell>
          <cell r="B48">
            <v>30000000</v>
          </cell>
          <cell r="C48">
            <v>6.3700000000000007E-2</v>
          </cell>
          <cell r="D48">
            <v>40400</v>
          </cell>
          <cell r="E48">
            <v>1911000.0000000002</v>
          </cell>
        </row>
        <row r="49">
          <cell r="A49">
            <v>11104</v>
          </cell>
          <cell r="B49">
            <v>20000000</v>
          </cell>
          <cell r="C49">
            <v>4.87E-2</v>
          </cell>
          <cell r="D49">
            <v>40659</v>
          </cell>
          <cell r="E49">
            <v>974000</v>
          </cell>
        </row>
        <row r="50">
          <cell r="A50">
            <v>11107</v>
          </cell>
          <cell r="B50">
            <v>25000000</v>
          </cell>
          <cell r="C50">
            <v>4.7500000000000001E-2</v>
          </cell>
          <cell r="D50">
            <v>40742</v>
          </cell>
          <cell r="E50">
            <v>1187500</v>
          </cell>
        </row>
        <row r="55">
          <cell r="A55">
            <v>11006</v>
          </cell>
          <cell r="B55">
            <v>25000000</v>
          </cell>
          <cell r="C55">
            <v>6.2199999999999998E-2</v>
          </cell>
          <cell r="D55">
            <v>40350</v>
          </cell>
          <cell r="E55">
            <v>1555000</v>
          </cell>
        </row>
        <row r="56">
          <cell r="A56">
            <v>11010</v>
          </cell>
          <cell r="B56">
            <v>50000000</v>
          </cell>
          <cell r="C56">
            <v>5.6899999999999999E-2</v>
          </cell>
          <cell r="D56">
            <v>40455</v>
          </cell>
          <cell r="E56">
            <v>2845000</v>
          </cell>
        </row>
        <row r="57">
          <cell r="A57">
            <v>11010</v>
          </cell>
          <cell r="B57">
            <v>125000000</v>
          </cell>
          <cell r="C57">
            <v>5.5500000000000001E-2</v>
          </cell>
          <cell r="D57">
            <v>40469</v>
          </cell>
          <cell r="E57">
            <v>6937500</v>
          </cell>
        </row>
        <row r="58">
          <cell r="A58">
            <v>11010</v>
          </cell>
          <cell r="B58">
            <v>100000000</v>
          </cell>
          <cell r="C58">
            <v>5.6500000000000002E-2</v>
          </cell>
          <cell r="D58">
            <v>40470</v>
          </cell>
          <cell r="E58">
            <v>5650000</v>
          </cell>
        </row>
        <row r="59">
          <cell r="A59">
            <v>11010</v>
          </cell>
          <cell r="B59">
            <v>100000000</v>
          </cell>
          <cell r="C59">
            <v>5.6800000000000003E-2</v>
          </cell>
          <cell r="D59">
            <v>40477</v>
          </cell>
          <cell r="E59">
            <v>5680000</v>
          </cell>
        </row>
        <row r="60">
          <cell r="A60">
            <v>1</v>
          </cell>
          <cell r="B60">
            <v>0</v>
          </cell>
          <cell r="C60">
            <v>0</v>
          </cell>
          <cell r="D60">
            <v>0</v>
          </cell>
          <cell r="E60">
            <v>0</v>
          </cell>
        </row>
        <row r="77">
          <cell r="A77">
            <v>11106</v>
          </cell>
          <cell r="B77">
            <v>500000000</v>
          </cell>
          <cell r="C77">
            <v>5.4803899999999996E-2</v>
          </cell>
          <cell r="D77">
            <v>40699</v>
          </cell>
          <cell r="E77">
            <v>27401949.999999996</v>
          </cell>
        </row>
        <row r="78">
          <cell r="A78">
            <v>11412</v>
          </cell>
          <cell r="B78">
            <v>650000000</v>
          </cell>
          <cell r="C78">
            <v>3.07856E-2</v>
          </cell>
          <cell r="D78">
            <v>41988</v>
          </cell>
          <cell r="E78">
            <v>20010640</v>
          </cell>
        </row>
        <row r="79">
          <cell r="A79" t="e">
            <v>#REF!</v>
          </cell>
          <cell r="B79" t="e">
            <v>#REF!</v>
          </cell>
          <cell r="C79" t="e">
            <v>#REF!</v>
          </cell>
          <cell r="D79" t="e">
            <v>#REF!</v>
          </cell>
          <cell r="E79" t="e">
            <v>#REF!</v>
          </cell>
        </row>
        <row r="80">
          <cell r="A80">
            <v>11006</v>
          </cell>
          <cell r="B80">
            <v>250000000</v>
          </cell>
          <cell r="C80">
            <v>5.1168699999999998E-2</v>
          </cell>
          <cell r="D80">
            <v>40356</v>
          </cell>
          <cell r="E80">
            <v>12792175</v>
          </cell>
        </row>
        <row r="81">
          <cell r="A81">
            <v>11501</v>
          </cell>
          <cell r="B81">
            <v>650000000</v>
          </cell>
          <cell r="C81">
            <v>3.1387499999999999E-2</v>
          </cell>
          <cell r="D81">
            <v>42019</v>
          </cell>
          <cell r="E81">
            <v>20401875</v>
          </cell>
        </row>
        <row r="82">
          <cell r="A82" t="e">
            <v>#REF!</v>
          </cell>
          <cell r="B82" t="e">
            <v>#REF!</v>
          </cell>
          <cell r="C82" t="e">
            <v>#REF!</v>
          </cell>
          <cell r="D82" t="e">
            <v>#REF!</v>
          </cell>
          <cell r="E82" t="e">
            <v>#REF!</v>
          </cell>
        </row>
        <row r="83">
          <cell r="A83" t="e">
            <v>#REF!</v>
          </cell>
          <cell r="B83" t="e">
            <v>#REF!</v>
          </cell>
          <cell r="C83" t="e">
            <v>#REF!</v>
          </cell>
          <cell r="D83" t="e">
            <v>#REF!</v>
          </cell>
          <cell r="E83" t="e">
            <v>#REF!</v>
          </cell>
        </row>
        <row r="84">
          <cell r="A84">
            <v>11601</v>
          </cell>
          <cell r="B84">
            <v>100000000</v>
          </cell>
          <cell r="C84">
            <v>4.9472500000000003E-2</v>
          </cell>
          <cell r="D84">
            <v>42394</v>
          </cell>
          <cell r="E84">
            <v>4947250</v>
          </cell>
        </row>
        <row r="85">
          <cell r="A85">
            <v>11101</v>
          </cell>
          <cell r="B85">
            <v>250000000</v>
          </cell>
          <cell r="C85">
            <v>4.8922500000000001E-2</v>
          </cell>
          <cell r="D85">
            <v>40568</v>
          </cell>
          <cell r="E85">
            <v>12230625</v>
          </cell>
        </row>
        <row r="86">
          <cell r="A86">
            <v>11007</v>
          </cell>
          <cell r="B86">
            <v>250000000</v>
          </cell>
          <cell r="C86">
            <v>5.5397500000000002E-2</v>
          </cell>
          <cell r="D86">
            <v>40383</v>
          </cell>
          <cell r="E86">
            <v>13849375</v>
          </cell>
        </row>
        <row r="87">
          <cell r="A87">
            <v>11008</v>
          </cell>
          <cell r="B87">
            <v>250000000</v>
          </cell>
          <cell r="C87">
            <v>5.4636899999999995E-2</v>
          </cell>
          <cell r="D87">
            <v>40397</v>
          </cell>
          <cell r="E87">
            <v>13659224.999999998</v>
          </cell>
        </row>
        <row r="88">
          <cell r="A88" t="e">
            <v>#REF!</v>
          </cell>
          <cell r="B88" t="e">
            <v>#REF!</v>
          </cell>
          <cell r="C88" t="e">
            <v>#REF!</v>
          </cell>
          <cell r="D88" t="e">
            <v>#REF!</v>
          </cell>
          <cell r="E88" t="e">
            <v>#REF!</v>
          </cell>
        </row>
        <row r="89">
          <cell r="A89" t="e">
            <v>#REF!</v>
          </cell>
          <cell r="B89" t="e">
            <v>#REF!</v>
          </cell>
          <cell r="C89" t="e">
            <v>#REF!</v>
          </cell>
          <cell r="D89" t="e">
            <v>#REF!</v>
          </cell>
          <cell r="E89" t="e">
            <v>#REF!</v>
          </cell>
        </row>
        <row r="90">
          <cell r="A90">
            <v>11108</v>
          </cell>
          <cell r="B90">
            <v>250000000</v>
          </cell>
          <cell r="C90">
            <v>5.4896899999999998E-2</v>
          </cell>
          <cell r="D90">
            <v>40762</v>
          </cell>
          <cell r="E90">
            <v>13724225</v>
          </cell>
        </row>
        <row r="91">
          <cell r="A91" t="e">
            <v>#REF!</v>
          </cell>
          <cell r="B91" t="e">
            <v>#REF!</v>
          </cell>
          <cell r="C91" t="e">
            <v>#REF!</v>
          </cell>
          <cell r="D91" t="e">
            <v>#REF!</v>
          </cell>
          <cell r="E91" t="e">
            <v>#REF!</v>
          </cell>
        </row>
        <row r="92">
          <cell r="A92" t="e">
            <v>#REF!</v>
          </cell>
          <cell r="B92" t="e">
            <v>#REF!</v>
          </cell>
          <cell r="C92" t="e">
            <v>#REF!</v>
          </cell>
          <cell r="D92" t="e">
            <v>#REF!</v>
          </cell>
          <cell r="E92" t="e">
            <v>#REF!</v>
          </cell>
        </row>
        <row r="93">
          <cell r="A93">
            <v>11112</v>
          </cell>
          <cell r="B93">
            <v>250000000</v>
          </cell>
          <cell r="C93">
            <v>4.3121899999999991E-2</v>
          </cell>
          <cell r="D93">
            <v>40880</v>
          </cell>
          <cell r="E93">
            <v>10780474.999999998</v>
          </cell>
        </row>
        <row r="94">
          <cell r="A94">
            <v>11212</v>
          </cell>
          <cell r="B94">
            <v>250000000</v>
          </cell>
          <cell r="C94">
            <v>4.42269E-2</v>
          </cell>
          <cell r="D94">
            <v>41246</v>
          </cell>
          <cell r="E94">
            <v>11056725</v>
          </cell>
        </row>
        <row r="95">
          <cell r="A95">
            <v>11006</v>
          </cell>
          <cell r="B95">
            <v>250000000</v>
          </cell>
          <cell r="C95">
            <v>5.4456899999999996E-2</v>
          </cell>
          <cell r="D95">
            <v>40334</v>
          </cell>
          <cell r="E95">
            <v>13614224.999999998</v>
          </cell>
        </row>
        <row r="99">
          <cell r="A99">
            <v>1</v>
          </cell>
          <cell r="B99">
            <v>300000000</v>
          </cell>
          <cell r="C99">
            <v>0</v>
          </cell>
          <cell r="D99">
            <v>0</v>
          </cell>
          <cell r="E99">
            <v>0</v>
          </cell>
        </row>
        <row r="100">
          <cell r="A100">
            <v>1</v>
          </cell>
          <cell r="B100">
            <v>300000000</v>
          </cell>
          <cell r="C100">
            <v>0</v>
          </cell>
          <cell r="D100">
            <v>0</v>
          </cell>
          <cell r="E100">
            <v>0</v>
          </cell>
        </row>
        <row r="101">
          <cell r="A101">
            <v>1</v>
          </cell>
          <cell r="B101">
            <v>0</v>
          </cell>
          <cell r="C101">
            <v>0</v>
          </cell>
          <cell r="D101">
            <v>0</v>
          </cell>
          <cell r="E101">
            <v>0</v>
          </cell>
        </row>
        <row r="111">
          <cell r="A111" t="e">
            <v>#REF!</v>
          </cell>
          <cell r="B111" t="e">
            <v>#REF!</v>
          </cell>
          <cell r="C111" t="e">
            <v>#REF!</v>
          </cell>
          <cell r="D111" t="e">
            <v>#REF!</v>
          </cell>
          <cell r="E111" t="e">
            <v>#REF!</v>
          </cell>
        </row>
        <row r="116">
          <cell r="A116" t="e">
            <v>#REF!</v>
          </cell>
          <cell r="B116" t="e">
            <v>#REF!</v>
          </cell>
          <cell r="C116" t="e">
            <v>#REF!</v>
          </cell>
          <cell r="D116" t="e">
            <v>#REF!</v>
          </cell>
          <cell r="E116" t="e">
            <v>#REF!</v>
          </cell>
        </row>
        <row r="117">
          <cell r="A117" t="e">
            <v>#REF!</v>
          </cell>
          <cell r="B117" t="e">
            <v>#REF!</v>
          </cell>
          <cell r="C117" t="e">
            <v>#REF!</v>
          </cell>
          <cell r="D117" t="e">
            <v>#REF!</v>
          </cell>
          <cell r="E117" t="e">
            <v>#REF!</v>
          </cell>
        </row>
        <row r="122">
          <cell r="A122" t="e">
            <v>#REF!</v>
          </cell>
          <cell r="B122" t="e">
            <v>#REF!</v>
          </cell>
          <cell r="C122" t="e">
            <v>#REF!</v>
          </cell>
          <cell r="D122" t="e">
            <v>#REF!</v>
          </cell>
          <cell r="E122" t="e">
            <v>#REF!</v>
          </cell>
        </row>
        <row r="123">
          <cell r="A123" t="e">
            <v>#REF!</v>
          </cell>
          <cell r="B123" t="e">
            <v>#REF!</v>
          </cell>
          <cell r="C123" t="e">
            <v>#REF!</v>
          </cell>
          <cell r="D123" t="e">
            <v>#REF!</v>
          </cell>
          <cell r="E123" t="e">
            <v>#REF!</v>
          </cell>
        </row>
        <row r="124">
          <cell r="A124" t="e">
            <v>#REF!</v>
          </cell>
          <cell r="B124" t="e">
            <v>#REF!</v>
          </cell>
          <cell r="C124" t="e">
            <v>#REF!</v>
          </cell>
          <cell r="D124" t="e">
            <v>#REF!</v>
          </cell>
          <cell r="E124" t="e">
            <v>#REF!</v>
          </cell>
        </row>
        <row r="125">
          <cell r="A125" t="e">
            <v>#REF!</v>
          </cell>
          <cell r="B125" t="e">
            <v>#REF!</v>
          </cell>
          <cell r="C125" t="e">
            <v>#REF!</v>
          </cell>
          <cell r="D125" t="e">
            <v>#REF!</v>
          </cell>
          <cell r="E125" t="e">
            <v>#REF!</v>
          </cell>
        </row>
        <row r="126">
          <cell r="A126" t="e">
            <v>#REF!</v>
          </cell>
          <cell r="B126" t="e">
            <v>#REF!</v>
          </cell>
          <cell r="C126" t="e">
            <v>#REF!</v>
          </cell>
          <cell r="D126" t="e">
            <v>#REF!</v>
          </cell>
          <cell r="E126" t="e">
            <v>#REF!</v>
          </cell>
        </row>
        <row r="127">
          <cell r="A127" t="e">
            <v>#REF!</v>
          </cell>
          <cell r="B127" t="e">
            <v>#REF!</v>
          </cell>
          <cell r="C127" t="e">
            <v>#REF!</v>
          </cell>
          <cell r="D127" t="e">
            <v>#REF!</v>
          </cell>
          <cell r="E127" t="e">
            <v>#REF!</v>
          </cell>
        </row>
        <row r="133">
          <cell r="A133" t="e">
            <v>#REF!</v>
          </cell>
          <cell r="B133" t="e">
            <v>#REF!</v>
          </cell>
          <cell r="C133" t="e">
            <v>#REF!</v>
          </cell>
          <cell r="D133" t="e">
            <v>#REF!</v>
          </cell>
          <cell r="E133" t="e">
            <v>#REF!</v>
          </cell>
        </row>
        <row r="142">
          <cell r="A142" t="e">
            <v>#REF!</v>
          </cell>
          <cell r="B142" t="e">
            <v>#REF!</v>
          </cell>
          <cell r="C142" t="e">
            <v>#REF!</v>
          </cell>
          <cell r="D142" t="e">
            <v>#REF!</v>
          </cell>
          <cell r="E142" t="e">
            <v>#REF!</v>
          </cell>
        </row>
        <row r="143">
          <cell r="A143" t="e">
            <v>#REF!</v>
          </cell>
          <cell r="B143" t="e">
            <v>#REF!</v>
          </cell>
          <cell r="C143" t="e">
            <v>#REF!</v>
          </cell>
          <cell r="D143" t="e">
            <v>#REF!</v>
          </cell>
          <cell r="E143" t="e">
            <v>#REF!</v>
          </cell>
        </row>
        <row r="144">
          <cell r="A144" t="e">
            <v>#REF!</v>
          </cell>
          <cell r="B144" t="e">
            <v>#REF!</v>
          </cell>
          <cell r="C144" t="e">
            <v>#REF!</v>
          </cell>
          <cell r="D144" t="e">
            <v>#REF!</v>
          </cell>
          <cell r="E144" t="e">
            <v>#REF!</v>
          </cell>
        </row>
        <row r="145">
          <cell r="A145" t="e">
            <v>#REF!</v>
          </cell>
          <cell r="B145" t="e">
            <v>#REF!</v>
          </cell>
          <cell r="C145" t="e">
            <v>#REF!</v>
          </cell>
          <cell r="D145" t="e">
            <v>#REF!</v>
          </cell>
          <cell r="E145" t="e">
            <v>#REF!</v>
          </cell>
        </row>
        <row r="146">
          <cell r="A146" t="e">
            <v>#REF!</v>
          </cell>
          <cell r="B146" t="e">
            <v>#REF!</v>
          </cell>
          <cell r="C146" t="e">
            <v>#REF!</v>
          </cell>
          <cell r="D146" t="e">
            <v>#REF!</v>
          </cell>
          <cell r="E146" t="e">
            <v>#REF!</v>
          </cell>
        </row>
        <row r="147">
          <cell r="A147" t="e">
            <v>#REF!</v>
          </cell>
          <cell r="B147" t="e">
            <v>#REF!</v>
          </cell>
          <cell r="C147" t="e">
            <v>#REF!</v>
          </cell>
          <cell r="D147" t="e">
            <v>#REF!</v>
          </cell>
          <cell r="E147" t="e">
            <v>#REF!</v>
          </cell>
        </row>
        <row r="148">
          <cell r="A148" t="e">
            <v>#REF!</v>
          </cell>
          <cell r="B148" t="e">
            <v>#REF!</v>
          </cell>
          <cell r="C148" t="e">
            <v>#REF!</v>
          </cell>
          <cell r="D148" t="e">
            <v>#REF!</v>
          </cell>
          <cell r="E148" t="e">
            <v>#REF!</v>
          </cell>
        </row>
        <row r="149">
          <cell r="A149" t="e">
            <v>#REF!</v>
          </cell>
          <cell r="B149" t="e">
            <v>#REF!</v>
          </cell>
          <cell r="C149" t="e">
            <v>#REF!</v>
          </cell>
          <cell r="D149" t="e">
            <v>#REF!</v>
          </cell>
          <cell r="E149" t="e">
            <v>#REF!</v>
          </cell>
        </row>
        <row r="150">
          <cell r="A150" t="e">
            <v>#REF!</v>
          </cell>
          <cell r="B150" t="e">
            <v>#REF!</v>
          </cell>
          <cell r="C150" t="e">
            <v>#REF!</v>
          </cell>
          <cell r="D150" t="e">
            <v>#REF!</v>
          </cell>
          <cell r="E150" t="e">
            <v>#REF!</v>
          </cell>
        </row>
        <row r="151">
          <cell r="A151" t="e">
            <v>#REF!</v>
          </cell>
          <cell r="B151" t="e">
            <v>#REF!</v>
          </cell>
          <cell r="C151" t="e">
            <v>#REF!</v>
          </cell>
          <cell r="D151" t="e">
            <v>#REF!</v>
          </cell>
          <cell r="E151" t="e">
            <v>#REF!</v>
          </cell>
        </row>
        <row r="152">
          <cell r="A152" t="e">
            <v>#REF!</v>
          </cell>
          <cell r="B152" t="e">
            <v>#REF!</v>
          </cell>
          <cell r="C152" t="e">
            <v>#REF!</v>
          </cell>
          <cell r="D152" t="e">
            <v>#REF!</v>
          </cell>
          <cell r="E152" t="e">
            <v>#REF!</v>
          </cell>
        </row>
        <row r="153">
          <cell r="A153" t="e">
            <v>#REF!</v>
          </cell>
          <cell r="B153" t="e">
            <v>#REF!</v>
          </cell>
          <cell r="C153" t="e">
            <v>#REF!</v>
          </cell>
          <cell r="D153" t="e">
            <v>#REF!</v>
          </cell>
          <cell r="E153" t="e">
            <v>#REF!</v>
          </cell>
        </row>
        <row r="154">
          <cell r="A154" t="e">
            <v>#REF!</v>
          </cell>
          <cell r="B154" t="e">
            <v>#REF!</v>
          </cell>
          <cell r="C154" t="e">
            <v>#REF!</v>
          </cell>
          <cell r="D154" t="e">
            <v>#REF!</v>
          </cell>
          <cell r="E154" t="e">
            <v>#REF!</v>
          </cell>
        </row>
        <row r="155">
          <cell r="A155" t="e">
            <v>#REF!</v>
          </cell>
          <cell r="B155" t="e">
            <v>#REF!</v>
          </cell>
          <cell r="C155" t="e">
            <v>#REF!</v>
          </cell>
          <cell r="D155" t="e">
            <v>#REF!</v>
          </cell>
          <cell r="E155" t="e">
            <v>#REF!</v>
          </cell>
        </row>
        <row r="162">
          <cell r="A162" t="e">
            <v>#REF!</v>
          </cell>
          <cell r="B162" t="e">
            <v>#REF!</v>
          </cell>
          <cell r="C162" t="e">
            <v>#REF!</v>
          </cell>
          <cell r="D162" t="e">
            <v>#REF!</v>
          </cell>
          <cell r="E162" t="e">
            <v>#REF!</v>
          </cell>
        </row>
        <row r="163">
          <cell r="A163" t="e">
            <v>#REF!</v>
          </cell>
          <cell r="B163" t="e">
            <v>#REF!</v>
          </cell>
          <cell r="C163" t="e">
            <v>#REF!</v>
          </cell>
          <cell r="D163" t="e">
            <v>#REF!</v>
          </cell>
          <cell r="E163" t="e">
            <v>#REF!</v>
          </cell>
        </row>
        <row r="164">
          <cell r="A164" t="e">
            <v>#REF!</v>
          </cell>
          <cell r="B164" t="e">
            <v>#REF!</v>
          </cell>
          <cell r="C164" t="e">
            <v>#REF!</v>
          </cell>
          <cell r="D164" t="e">
            <v>#REF!</v>
          </cell>
          <cell r="E164" t="e">
            <v>#REF!</v>
          </cell>
        </row>
        <row r="165">
          <cell r="A165" t="e">
            <v>#REF!</v>
          </cell>
          <cell r="B165" t="e">
            <v>#REF!</v>
          </cell>
          <cell r="C165" t="e">
            <v>#REF!</v>
          </cell>
          <cell r="D165" t="e">
            <v>#REF!</v>
          </cell>
          <cell r="E165" t="e">
            <v>#REF!</v>
          </cell>
        </row>
        <row r="166">
          <cell r="A166" t="e">
            <v>#REF!</v>
          </cell>
          <cell r="B166" t="e">
            <v>#REF!</v>
          </cell>
          <cell r="C166" t="e">
            <v>#REF!</v>
          </cell>
          <cell r="D166" t="e">
            <v>#REF!</v>
          </cell>
          <cell r="E166" t="e">
            <v>#REF!</v>
          </cell>
        </row>
        <row r="167">
          <cell r="A167" t="e">
            <v>#REF!</v>
          </cell>
          <cell r="B167" t="e">
            <v>#REF!</v>
          </cell>
          <cell r="C167" t="e">
            <v>#REF!</v>
          </cell>
          <cell r="D167" t="e">
            <v>#REF!</v>
          </cell>
          <cell r="E167" t="e">
            <v>#REF!</v>
          </cell>
        </row>
        <row r="168">
          <cell r="A168" t="e">
            <v>#REF!</v>
          </cell>
          <cell r="B168" t="e">
            <v>#REF!</v>
          </cell>
          <cell r="C168" t="e">
            <v>#REF!</v>
          </cell>
          <cell r="D168" t="e">
            <v>#REF!</v>
          </cell>
          <cell r="E168" t="e">
            <v>#REF!</v>
          </cell>
        </row>
        <row r="172">
          <cell r="A172" t="e">
            <v>#REF!</v>
          </cell>
          <cell r="B172" t="e">
            <v>#REF!</v>
          </cell>
          <cell r="C172" t="e">
            <v>#REF!</v>
          </cell>
          <cell r="D172" t="e">
            <v>#REF!</v>
          </cell>
          <cell r="E172" t="e">
            <v>#REF!</v>
          </cell>
        </row>
        <row r="173">
          <cell r="A173" t="e">
            <v>#REF!</v>
          </cell>
          <cell r="B173" t="e">
            <v>#REF!</v>
          </cell>
          <cell r="C173" t="e">
            <v>#REF!</v>
          </cell>
          <cell r="D173" t="e">
            <v>#REF!</v>
          </cell>
          <cell r="E173" t="e">
            <v>#REF!</v>
          </cell>
        </row>
        <row r="174">
          <cell r="A174" t="e">
            <v>#REF!</v>
          </cell>
          <cell r="B174" t="e">
            <v>#REF!</v>
          </cell>
          <cell r="C174" t="e">
            <v>#REF!</v>
          </cell>
          <cell r="D174" t="e">
            <v>#REF!</v>
          </cell>
          <cell r="E174" t="e">
            <v>#REF!</v>
          </cell>
        </row>
        <row r="177">
          <cell r="A177" t="e">
            <v>#REF!</v>
          </cell>
          <cell r="B177" t="e">
            <v>#REF!</v>
          </cell>
          <cell r="C177" t="e">
            <v>#REF!</v>
          </cell>
          <cell r="D177" t="e">
            <v>#REF!</v>
          </cell>
          <cell r="E177" t="e">
            <v>#REF!</v>
          </cell>
        </row>
        <row r="178">
          <cell r="A178" t="e">
            <v>#REF!</v>
          </cell>
          <cell r="B178" t="e">
            <v>#REF!</v>
          </cell>
          <cell r="C178" t="e">
            <v>#REF!</v>
          </cell>
          <cell r="D178" t="e">
            <v>#REF!</v>
          </cell>
          <cell r="E178" t="e">
            <v>#REF!</v>
          </cell>
        </row>
        <row r="179">
          <cell r="A179" t="e">
            <v>#REF!</v>
          </cell>
          <cell r="B179" t="e">
            <v>#REF!</v>
          </cell>
          <cell r="C179" t="e">
            <v>#REF!</v>
          </cell>
          <cell r="D179" t="e">
            <v>#REF!</v>
          </cell>
          <cell r="E179" t="e">
            <v>#REF!</v>
          </cell>
        </row>
        <row r="180">
          <cell r="A180" t="e">
            <v>#REF!</v>
          </cell>
          <cell r="B180" t="e">
            <v>#REF!</v>
          </cell>
          <cell r="C180" t="e">
            <v>#REF!</v>
          </cell>
          <cell r="D180" t="e">
            <v>#REF!</v>
          </cell>
          <cell r="E180" t="e">
            <v>#REF!</v>
          </cell>
        </row>
        <row r="181">
          <cell r="A181" t="e">
            <v>#REF!</v>
          </cell>
          <cell r="B181" t="e">
            <v>#REF!</v>
          </cell>
          <cell r="C181" t="e">
            <v>#REF!</v>
          </cell>
          <cell r="D181" t="e">
            <v>#REF!</v>
          </cell>
          <cell r="E181" t="e">
            <v>#REF!</v>
          </cell>
        </row>
        <row r="182">
          <cell r="A182" t="e">
            <v>#REF!</v>
          </cell>
          <cell r="B182" t="e">
            <v>#REF!</v>
          </cell>
          <cell r="C182" t="e">
            <v>#REF!</v>
          </cell>
          <cell r="D182" t="e">
            <v>#REF!</v>
          </cell>
          <cell r="E182" t="e">
            <v>#REF!</v>
          </cell>
        </row>
        <row r="183">
          <cell r="A183" t="e">
            <v>#REF!</v>
          </cell>
          <cell r="B183" t="e">
            <v>#REF!</v>
          </cell>
          <cell r="C183" t="e">
            <v>#REF!</v>
          </cell>
          <cell r="D183" t="e">
            <v>#REF!</v>
          </cell>
          <cell r="E183" t="e">
            <v>#REF!</v>
          </cell>
        </row>
        <row r="187">
          <cell r="A187" t="e">
            <v>#REF!</v>
          </cell>
          <cell r="B187" t="e">
            <v>#REF!</v>
          </cell>
          <cell r="C187" t="e">
            <v>#REF!</v>
          </cell>
          <cell r="D187" t="e">
            <v>#REF!</v>
          </cell>
          <cell r="E187" t="e">
            <v>#REF!</v>
          </cell>
        </row>
        <row r="188">
          <cell r="A188" t="e">
            <v>#REF!</v>
          </cell>
          <cell r="B188" t="e">
            <v>#REF!</v>
          </cell>
          <cell r="C188" t="e">
            <v>#REF!</v>
          </cell>
          <cell r="D188" t="e">
            <v>#REF!</v>
          </cell>
          <cell r="E188" t="e">
            <v>#REF!</v>
          </cell>
        </row>
        <row r="189">
          <cell r="A189" t="e">
            <v>#REF!</v>
          </cell>
          <cell r="B189" t="e">
            <v>#REF!</v>
          </cell>
          <cell r="C189" t="e">
            <v>#REF!</v>
          </cell>
          <cell r="D189" t="e">
            <v>#REF!</v>
          </cell>
          <cell r="E189" t="e">
            <v>#REF!</v>
          </cell>
        </row>
        <row r="190">
          <cell r="A190" t="e">
            <v>#REF!</v>
          </cell>
          <cell r="B190" t="e">
            <v>#REF!</v>
          </cell>
          <cell r="C190" t="e">
            <v>#REF!</v>
          </cell>
          <cell r="D190" t="e">
            <v>#REF!</v>
          </cell>
          <cell r="E190" t="e">
            <v>#REF!</v>
          </cell>
        </row>
        <row r="191">
          <cell r="A191" t="e">
            <v>#REF!</v>
          </cell>
          <cell r="B191" t="e">
            <v>#REF!</v>
          </cell>
          <cell r="C191" t="e">
            <v>#REF!</v>
          </cell>
          <cell r="D191" t="e">
            <v>#REF!</v>
          </cell>
          <cell r="E191" t="e">
            <v>#REF!</v>
          </cell>
        </row>
        <row r="192">
          <cell r="A192" t="e">
            <v>#REF!</v>
          </cell>
          <cell r="B192" t="e">
            <v>#REF!</v>
          </cell>
          <cell r="C192" t="e">
            <v>#REF!</v>
          </cell>
          <cell r="D192" t="e">
            <v>#REF!</v>
          </cell>
          <cell r="E192" t="e">
            <v>#REF!</v>
          </cell>
        </row>
        <row r="193">
          <cell r="A193" t="e">
            <v>#REF!</v>
          </cell>
          <cell r="B193" t="e">
            <v>#REF!</v>
          </cell>
          <cell r="C193" t="e">
            <v>#REF!</v>
          </cell>
          <cell r="D193" t="e">
            <v>#REF!</v>
          </cell>
          <cell r="E193" t="e">
            <v>#REF!</v>
          </cell>
        </row>
        <row r="199">
          <cell r="A199" t="e">
            <v>#REF!</v>
          </cell>
          <cell r="B199" t="e">
            <v>#REF!</v>
          </cell>
          <cell r="C199" t="e">
            <v>#REF!</v>
          </cell>
          <cell r="D199" t="e">
            <v>#REF!</v>
          </cell>
          <cell r="E199" t="e">
            <v>#REF!</v>
          </cell>
        </row>
        <row r="200">
          <cell r="A200" t="e">
            <v>#REF!</v>
          </cell>
          <cell r="B200" t="e">
            <v>#REF!</v>
          </cell>
          <cell r="C200" t="e">
            <v>#REF!</v>
          </cell>
          <cell r="D200" t="e">
            <v>#REF!</v>
          </cell>
          <cell r="E200" t="e">
            <v>#REF!</v>
          </cell>
        </row>
        <row r="201">
          <cell r="A201" t="e">
            <v>#REF!</v>
          </cell>
          <cell r="B201" t="e">
            <v>#REF!</v>
          </cell>
          <cell r="C201" t="e">
            <v>#REF!</v>
          </cell>
          <cell r="D201" t="e">
            <v>#REF!</v>
          </cell>
          <cell r="E201" t="e">
            <v>#REF!</v>
          </cell>
        </row>
        <row r="202">
          <cell r="A202" t="e">
            <v>#REF!</v>
          </cell>
          <cell r="B202" t="e">
            <v>#REF!</v>
          </cell>
          <cell r="C202" t="e">
            <v>#REF!</v>
          </cell>
          <cell r="D202" t="e">
            <v>#REF!</v>
          </cell>
          <cell r="E202" t="e">
            <v>#REF!</v>
          </cell>
        </row>
        <row r="203">
          <cell r="A203" t="e">
            <v>#REF!</v>
          </cell>
          <cell r="B203" t="e">
            <v>#REF!</v>
          </cell>
          <cell r="C203" t="e">
            <v>#REF!</v>
          </cell>
          <cell r="D203" t="e">
            <v>#REF!</v>
          </cell>
          <cell r="E203" t="e">
            <v>#REF!</v>
          </cell>
        </row>
        <row r="204">
          <cell r="A204" t="e">
            <v>#REF!</v>
          </cell>
          <cell r="B204" t="e">
            <v>#REF!</v>
          </cell>
          <cell r="C204" t="e">
            <v>#REF!</v>
          </cell>
          <cell r="D204" t="e">
            <v>#REF!</v>
          </cell>
          <cell r="E204" t="e">
            <v>#REF!</v>
          </cell>
        </row>
        <row r="205">
          <cell r="A205" t="e">
            <v>#REF!</v>
          </cell>
          <cell r="B205" t="e">
            <v>#REF!</v>
          </cell>
          <cell r="C205" t="e">
            <v>#REF!</v>
          </cell>
          <cell r="D205" t="e">
            <v>#REF!</v>
          </cell>
          <cell r="E205" t="e">
            <v>#REF!</v>
          </cell>
        </row>
        <row r="206">
          <cell r="A206" t="e">
            <v>#REF!</v>
          </cell>
          <cell r="B206" t="e">
            <v>#REF!</v>
          </cell>
          <cell r="C206" t="e">
            <v>#REF!</v>
          </cell>
          <cell r="D206" t="e">
            <v>#REF!</v>
          </cell>
          <cell r="E206" t="e">
            <v>#REF!</v>
          </cell>
        </row>
        <row r="207">
          <cell r="A207" t="e">
            <v>#REF!</v>
          </cell>
          <cell r="B207" t="e">
            <v>#REF!</v>
          </cell>
          <cell r="C207" t="e">
            <v>#REF!</v>
          </cell>
          <cell r="D207" t="e">
            <v>#REF!</v>
          </cell>
          <cell r="E207" t="e">
            <v>#REF!</v>
          </cell>
        </row>
        <row r="208">
          <cell r="A208" t="e">
            <v>#REF!</v>
          </cell>
          <cell r="B208" t="e">
            <v>#REF!</v>
          </cell>
          <cell r="C208" t="e">
            <v>#REF!</v>
          </cell>
          <cell r="D208" t="e">
            <v>#REF!</v>
          </cell>
          <cell r="E208" t="e">
            <v>#REF!</v>
          </cell>
        </row>
        <row r="209">
          <cell r="A209" t="e">
            <v>#REF!</v>
          </cell>
          <cell r="B209" t="e">
            <v>#REF!</v>
          </cell>
          <cell r="C209" t="e">
            <v>#REF!</v>
          </cell>
          <cell r="D209" t="e">
            <v>#REF!</v>
          </cell>
          <cell r="E209" t="e">
            <v>#REF!</v>
          </cell>
        </row>
        <row r="210">
          <cell r="A210" t="e">
            <v>#REF!</v>
          </cell>
          <cell r="B210" t="e">
            <v>#REF!</v>
          </cell>
          <cell r="C210" t="e">
            <v>#REF!</v>
          </cell>
          <cell r="D210" t="e">
            <v>#REF!</v>
          </cell>
          <cell r="E210" t="e">
            <v>#REF!</v>
          </cell>
        </row>
        <row r="211">
          <cell r="A211" t="e">
            <v>#REF!</v>
          </cell>
          <cell r="B211" t="e">
            <v>#REF!</v>
          </cell>
          <cell r="C211" t="e">
            <v>#REF!</v>
          </cell>
          <cell r="D211" t="e">
            <v>#REF!</v>
          </cell>
          <cell r="E211" t="e">
            <v>#REF!</v>
          </cell>
        </row>
        <row r="212">
          <cell r="A212" t="e">
            <v>#REF!</v>
          </cell>
          <cell r="B212" t="e">
            <v>#REF!</v>
          </cell>
          <cell r="C212" t="e">
            <v>#REF!</v>
          </cell>
          <cell r="D212" t="e">
            <v>#REF!</v>
          </cell>
          <cell r="E212" t="e">
            <v>#REF!</v>
          </cell>
        </row>
        <row r="213">
          <cell r="A213" t="e">
            <v>#REF!</v>
          </cell>
          <cell r="B213" t="e">
            <v>#REF!</v>
          </cell>
          <cell r="C213" t="e">
            <v>#REF!</v>
          </cell>
          <cell r="D213" t="e">
            <v>#REF!</v>
          </cell>
          <cell r="E213" t="e">
            <v>#REF!</v>
          </cell>
        </row>
        <row r="214">
          <cell r="A214" t="e">
            <v>#REF!</v>
          </cell>
          <cell r="B214" t="e">
            <v>#REF!</v>
          </cell>
          <cell r="C214" t="e">
            <v>#REF!</v>
          </cell>
          <cell r="D214" t="e">
            <v>#REF!</v>
          </cell>
          <cell r="E214" t="e">
            <v>#REF!</v>
          </cell>
        </row>
        <row r="218">
          <cell r="A218" t="e">
            <v>#REF!</v>
          </cell>
          <cell r="B218" t="e">
            <v>#REF!</v>
          </cell>
          <cell r="C218" t="e">
            <v>#REF!</v>
          </cell>
          <cell r="D218" t="e">
            <v>#REF!</v>
          </cell>
          <cell r="E218" t="e">
            <v>#REF!</v>
          </cell>
        </row>
        <row r="219">
          <cell r="A219" t="e">
            <v>#REF!</v>
          </cell>
          <cell r="B219" t="e">
            <v>#REF!</v>
          </cell>
          <cell r="C219" t="e">
            <v>#REF!</v>
          </cell>
          <cell r="D219" t="e">
            <v>#REF!</v>
          </cell>
          <cell r="E219" t="e">
            <v>#REF!</v>
          </cell>
        </row>
        <row r="220">
          <cell r="A220" t="e">
            <v>#REF!</v>
          </cell>
          <cell r="B220" t="e">
            <v>#REF!</v>
          </cell>
          <cell r="C220" t="e">
            <v>#REF!</v>
          </cell>
          <cell r="D220" t="e">
            <v>#REF!</v>
          </cell>
          <cell r="E220" t="e">
            <v>#REF!</v>
          </cell>
        </row>
        <row r="221">
          <cell r="A221" t="e">
            <v>#REF!</v>
          </cell>
          <cell r="B221" t="e">
            <v>#REF!</v>
          </cell>
          <cell r="C221" t="e">
            <v>#REF!</v>
          </cell>
          <cell r="D221" t="e">
            <v>#REF!</v>
          </cell>
          <cell r="E221" t="e">
            <v>#REF!</v>
          </cell>
        </row>
        <row r="222">
          <cell r="A222" t="e">
            <v>#REF!</v>
          </cell>
          <cell r="B222" t="e">
            <v>#REF!</v>
          </cell>
          <cell r="C222" t="e">
            <v>#REF!</v>
          </cell>
          <cell r="D222" t="e">
            <v>#REF!</v>
          </cell>
          <cell r="E222" t="e">
            <v>#REF!</v>
          </cell>
        </row>
        <row r="223">
          <cell r="A223" t="e">
            <v>#REF!</v>
          </cell>
          <cell r="B223" t="e">
            <v>#REF!</v>
          </cell>
          <cell r="C223" t="e">
            <v>#REF!</v>
          </cell>
          <cell r="D223" t="e">
            <v>#REF!</v>
          </cell>
          <cell r="E223" t="e">
            <v>#REF!</v>
          </cell>
        </row>
        <row r="224">
          <cell r="A224" t="e">
            <v>#REF!</v>
          </cell>
          <cell r="B224" t="e">
            <v>#REF!</v>
          </cell>
          <cell r="C224" t="e">
            <v>#REF!</v>
          </cell>
          <cell r="D224" t="e">
            <v>#REF!</v>
          </cell>
          <cell r="E224" t="e">
            <v>#REF!</v>
          </cell>
        </row>
        <row r="225">
          <cell r="A225" t="e">
            <v>#REF!</v>
          </cell>
          <cell r="B225" t="e">
            <v>#REF!</v>
          </cell>
          <cell r="C225" t="e">
            <v>#REF!</v>
          </cell>
          <cell r="D225" t="e">
            <v>#REF!</v>
          </cell>
          <cell r="E225" t="e">
            <v>#REF!</v>
          </cell>
        </row>
        <row r="228">
          <cell r="A228" t="e">
            <v>#REF!</v>
          </cell>
          <cell r="B228" t="e">
            <v>#REF!</v>
          </cell>
          <cell r="C228" t="e">
            <v>#REF!</v>
          </cell>
          <cell r="D228" t="e">
            <v>#REF!</v>
          </cell>
          <cell r="E228" t="e">
            <v>#REF!</v>
          </cell>
        </row>
        <row r="233">
          <cell r="A233" t="e">
            <v>#REF!</v>
          </cell>
          <cell r="B233" t="e">
            <v>#REF!</v>
          </cell>
          <cell r="C233" t="e">
            <v>#REF!</v>
          </cell>
          <cell r="D233" t="e">
            <v>#REF!</v>
          </cell>
          <cell r="E233" t="e">
            <v>#REF!</v>
          </cell>
        </row>
        <row r="234">
          <cell r="A234" t="e">
            <v>#REF!</v>
          </cell>
          <cell r="B234" t="e">
            <v>#REF!</v>
          </cell>
          <cell r="C234" t="e">
            <v>#REF!</v>
          </cell>
          <cell r="D234" t="e">
            <v>#REF!</v>
          </cell>
          <cell r="E234" t="e">
            <v>#REF!</v>
          </cell>
        </row>
        <row r="235">
          <cell r="A235" t="e">
            <v>#REF!</v>
          </cell>
          <cell r="B235" t="e">
            <v>#REF!</v>
          </cell>
          <cell r="C235" t="e">
            <v>#REF!</v>
          </cell>
          <cell r="D235" t="e">
            <v>#REF!</v>
          </cell>
          <cell r="E235" t="e">
            <v>#REF!</v>
          </cell>
        </row>
        <row r="236">
          <cell r="A236" t="e">
            <v>#REF!</v>
          </cell>
          <cell r="B236" t="e">
            <v>#REF!</v>
          </cell>
          <cell r="C236" t="e">
            <v>#REF!</v>
          </cell>
          <cell r="D236" t="e">
            <v>#REF!</v>
          </cell>
          <cell r="E236" t="e">
            <v>#REF!</v>
          </cell>
        </row>
        <row r="237">
          <cell r="A237" t="e">
            <v>#REF!</v>
          </cell>
          <cell r="B237" t="e">
            <v>#REF!</v>
          </cell>
          <cell r="C237" t="e">
            <v>#REF!</v>
          </cell>
          <cell r="D237" t="e">
            <v>#REF!</v>
          </cell>
          <cell r="E237" t="e">
            <v>#REF!</v>
          </cell>
        </row>
        <row r="238">
          <cell r="A238" t="e">
            <v>#REF!</v>
          </cell>
          <cell r="B238" t="e">
            <v>#REF!</v>
          </cell>
          <cell r="C238" t="e">
            <v>#REF!</v>
          </cell>
          <cell r="D238" t="e">
            <v>#REF!</v>
          </cell>
          <cell r="E238" t="e">
            <v>#REF!</v>
          </cell>
        </row>
        <row r="282">
          <cell r="A282">
            <v>10911</v>
          </cell>
          <cell r="B282">
            <v>0</v>
          </cell>
          <cell r="C282">
            <v>0</v>
          </cell>
          <cell r="D282">
            <v>40129</v>
          </cell>
          <cell r="E282">
            <v>0</v>
          </cell>
        </row>
        <row r="283">
          <cell r="A283">
            <v>10911</v>
          </cell>
          <cell r="B283">
            <v>0</v>
          </cell>
          <cell r="C283">
            <v>0</v>
          </cell>
          <cell r="D283">
            <v>40130</v>
          </cell>
          <cell r="E283">
            <v>0</v>
          </cell>
        </row>
        <row r="284">
          <cell r="A284">
            <v>10911</v>
          </cell>
          <cell r="B284">
            <v>0</v>
          </cell>
          <cell r="C284">
            <v>0</v>
          </cell>
          <cell r="D284">
            <v>40130</v>
          </cell>
          <cell r="E284">
            <v>0</v>
          </cell>
        </row>
        <row r="285">
          <cell r="A285">
            <v>10911</v>
          </cell>
          <cell r="B285">
            <v>0</v>
          </cell>
          <cell r="C285">
            <v>0</v>
          </cell>
          <cell r="D285">
            <v>40130</v>
          </cell>
          <cell r="E285">
            <v>0</v>
          </cell>
        </row>
        <row r="286">
          <cell r="A286">
            <v>10911</v>
          </cell>
          <cell r="B286">
            <v>0</v>
          </cell>
          <cell r="C286">
            <v>0</v>
          </cell>
          <cell r="D286">
            <v>40133</v>
          </cell>
          <cell r="E286">
            <v>0</v>
          </cell>
        </row>
        <row r="287">
          <cell r="A287">
            <v>10911</v>
          </cell>
          <cell r="B287">
            <v>0</v>
          </cell>
          <cell r="C287">
            <v>0</v>
          </cell>
          <cell r="D287">
            <v>40137</v>
          </cell>
          <cell r="E287">
            <v>0</v>
          </cell>
        </row>
        <row r="288">
          <cell r="A288">
            <v>10911</v>
          </cell>
          <cell r="B288">
            <v>0</v>
          </cell>
          <cell r="C288">
            <v>0</v>
          </cell>
          <cell r="D288">
            <v>40137</v>
          </cell>
          <cell r="E288">
            <v>0</v>
          </cell>
        </row>
        <row r="289">
          <cell r="A289">
            <v>10911</v>
          </cell>
          <cell r="B289">
            <v>0</v>
          </cell>
          <cell r="C289">
            <v>0</v>
          </cell>
          <cell r="D289">
            <v>40137</v>
          </cell>
          <cell r="E289">
            <v>0</v>
          </cell>
        </row>
        <row r="290">
          <cell r="A290">
            <v>10911</v>
          </cell>
          <cell r="B290">
            <v>0</v>
          </cell>
          <cell r="C290">
            <v>0</v>
          </cell>
          <cell r="D290">
            <v>40137</v>
          </cell>
          <cell r="E290">
            <v>0</v>
          </cell>
        </row>
        <row r="291">
          <cell r="A291">
            <v>10912</v>
          </cell>
          <cell r="B291">
            <v>0</v>
          </cell>
          <cell r="C291">
            <v>0</v>
          </cell>
          <cell r="D291">
            <v>40177</v>
          </cell>
          <cell r="E291">
            <v>0</v>
          </cell>
        </row>
        <row r="292">
          <cell r="A292">
            <v>10912</v>
          </cell>
          <cell r="B292">
            <v>0</v>
          </cell>
          <cell r="C292">
            <v>0</v>
          </cell>
          <cell r="D292">
            <v>40178</v>
          </cell>
          <cell r="E292">
            <v>0</v>
          </cell>
        </row>
        <row r="293">
          <cell r="A293">
            <v>11001</v>
          </cell>
          <cell r="B293">
            <v>0</v>
          </cell>
          <cell r="C293">
            <v>0</v>
          </cell>
          <cell r="D293">
            <v>40200</v>
          </cell>
          <cell r="E293">
            <v>0</v>
          </cell>
        </row>
        <row r="294">
          <cell r="A294">
            <v>11001</v>
          </cell>
          <cell r="B294">
            <v>0</v>
          </cell>
          <cell r="C294">
            <v>0</v>
          </cell>
          <cell r="D294">
            <v>40200</v>
          </cell>
          <cell r="E294">
            <v>0</v>
          </cell>
        </row>
        <row r="295">
          <cell r="A295">
            <v>11001</v>
          </cell>
          <cell r="B295">
            <v>0</v>
          </cell>
          <cell r="C295">
            <v>0</v>
          </cell>
          <cell r="D295">
            <v>40200</v>
          </cell>
          <cell r="E295">
            <v>0</v>
          </cell>
        </row>
        <row r="296">
          <cell r="A296">
            <v>11001</v>
          </cell>
          <cell r="B296">
            <v>0</v>
          </cell>
          <cell r="C296">
            <v>0</v>
          </cell>
          <cell r="D296">
            <v>40200</v>
          </cell>
          <cell r="E296">
            <v>0</v>
          </cell>
        </row>
        <row r="297">
          <cell r="A297">
            <v>11001</v>
          </cell>
          <cell r="B297">
            <v>0</v>
          </cell>
          <cell r="C297">
            <v>0</v>
          </cell>
          <cell r="D297">
            <v>40203</v>
          </cell>
          <cell r="E297">
            <v>0</v>
          </cell>
        </row>
        <row r="298">
          <cell r="A298">
            <v>11002</v>
          </cell>
          <cell r="B298">
            <v>0</v>
          </cell>
          <cell r="C298">
            <v>0</v>
          </cell>
          <cell r="D298">
            <v>40220</v>
          </cell>
          <cell r="E298">
            <v>0</v>
          </cell>
        </row>
        <row r="299">
          <cell r="A299">
            <v>11002</v>
          </cell>
          <cell r="B299">
            <v>0</v>
          </cell>
          <cell r="C299">
            <v>0</v>
          </cell>
          <cell r="D299">
            <v>40228</v>
          </cell>
          <cell r="E299">
            <v>0</v>
          </cell>
        </row>
        <row r="300">
          <cell r="A300">
            <v>11002</v>
          </cell>
          <cell r="B300">
            <v>0</v>
          </cell>
          <cell r="C300">
            <v>0</v>
          </cell>
          <cell r="D300">
            <v>40228</v>
          </cell>
          <cell r="E300">
            <v>0</v>
          </cell>
        </row>
        <row r="301">
          <cell r="A301">
            <v>11002</v>
          </cell>
          <cell r="B301">
            <v>0</v>
          </cell>
          <cell r="C301">
            <v>0</v>
          </cell>
          <cell r="D301">
            <v>40228</v>
          </cell>
          <cell r="E301">
            <v>0</v>
          </cell>
        </row>
        <row r="302">
          <cell r="A302">
            <v>11002</v>
          </cell>
          <cell r="B302">
            <v>0</v>
          </cell>
          <cell r="C302">
            <v>0</v>
          </cell>
          <cell r="D302">
            <v>40231</v>
          </cell>
          <cell r="E302">
            <v>0</v>
          </cell>
        </row>
        <row r="303">
          <cell r="A303">
            <v>11003</v>
          </cell>
          <cell r="B303">
            <v>0</v>
          </cell>
          <cell r="C303">
            <v>0</v>
          </cell>
          <cell r="D303">
            <v>40248</v>
          </cell>
          <cell r="E303">
            <v>0</v>
          </cell>
        </row>
        <row r="304">
          <cell r="A304">
            <v>11003</v>
          </cell>
          <cell r="B304">
            <v>0</v>
          </cell>
          <cell r="C304">
            <v>0</v>
          </cell>
          <cell r="D304">
            <v>40248</v>
          </cell>
          <cell r="E304">
            <v>0</v>
          </cell>
        </row>
        <row r="305">
          <cell r="A305">
            <v>11003</v>
          </cell>
          <cell r="B305">
            <v>0</v>
          </cell>
          <cell r="C305">
            <v>0</v>
          </cell>
          <cell r="D305">
            <v>40248</v>
          </cell>
          <cell r="E305">
            <v>0</v>
          </cell>
        </row>
        <row r="306">
          <cell r="A306">
            <v>11003</v>
          </cell>
          <cell r="B306">
            <v>0</v>
          </cell>
          <cell r="C306">
            <v>0</v>
          </cell>
          <cell r="D306">
            <v>40248</v>
          </cell>
          <cell r="E306">
            <v>0</v>
          </cell>
        </row>
        <row r="307">
          <cell r="A307">
            <v>11005</v>
          </cell>
          <cell r="B307">
            <v>0</v>
          </cell>
          <cell r="C307">
            <v>0</v>
          </cell>
          <cell r="D307">
            <v>40324</v>
          </cell>
          <cell r="E307">
            <v>0</v>
          </cell>
        </row>
        <row r="308">
          <cell r="A308">
            <v>11005</v>
          </cell>
          <cell r="B308">
            <v>0</v>
          </cell>
          <cell r="C308">
            <v>0</v>
          </cell>
          <cell r="D308">
            <v>40324</v>
          </cell>
          <cell r="E308">
            <v>0</v>
          </cell>
        </row>
        <row r="309">
          <cell r="A309">
            <v>11005</v>
          </cell>
          <cell r="B309">
            <v>0</v>
          </cell>
          <cell r="C309">
            <v>0</v>
          </cell>
          <cell r="D309">
            <v>40324</v>
          </cell>
          <cell r="E309">
            <v>0</v>
          </cell>
        </row>
        <row r="310">
          <cell r="A310">
            <v>11005</v>
          </cell>
          <cell r="B310">
            <v>0</v>
          </cell>
          <cell r="C310">
            <v>0</v>
          </cell>
          <cell r="D310">
            <v>40324</v>
          </cell>
          <cell r="E310">
            <v>0</v>
          </cell>
        </row>
        <row r="311">
          <cell r="A311">
            <v>11006</v>
          </cell>
          <cell r="B311">
            <v>10000000</v>
          </cell>
          <cell r="C311">
            <v>4.0493169398907125E-2</v>
          </cell>
          <cell r="D311">
            <v>40336</v>
          </cell>
          <cell r="E311">
            <v>404931.69398907124</v>
          </cell>
        </row>
        <row r="312">
          <cell r="A312">
            <v>11006</v>
          </cell>
          <cell r="B312">
            <v>10000000</v>
          </cell>
          <cell r="C312">
            <v>4.0076275045537312E-2</v>
          </cell>
          <cell r="D312">
            <v>40336</v>
          </cell>
          <cell r="E312">
            <v>400762.75045537314</v>
          </cell>
        </row>
        <row r="313">
          <cell r="A313">
            <v>11006</v>
          </cell>
          <cell r="B313">
            <v>10000000</v>
          </cell>
          <cell r="C313">
            <v>3.9993169398907125E-2</v>
          </cell>
          <cell r="D313">
            <v>40336</v>
          </cell>
          <cell r="E313">
            <v>399931.69398907124</v>
          </cell>
        </row>
        <row r="314">
          <cell r="A314">
            <v>11006</v>
          </cell>
          <cell r="B314">
            <v>10000000</v>
          </cell>
          <cell r="C314">
            <v>4.1321493624772276E-2</v>
          </cell>
          <cell r="D314">
            <v>40336</v>
          </cell>
          <cell r="E314">
            <v>413214.93624772277</v>
          </cell>
        </row>
        <row r="315">
          <cell r="A315">
            <v>11006</v>
          </cell>
          <cell r="B315">
            <v>25000000</v>
          </cell>
          <cell r="C315">
            <v>3.7585694698354641E-2</v>
          </cell>
          <cell r="D315">
            <v>40339</v>
          </cell>
          <cell r="E315">
            <v>939642.36745886598</v>
          </cell>
        </row>
        <row r="316">
          <cell r="A316">
            <v>11006</v>
          </cell>
          <cell r="B316">
            <v>10000000</v>
          </cell>
          <cell r="C316">
            <v>3.7502285191956149E-2</v>
          </cell>
          <cell r="D316">
            <v>40339</v>
          </cell>
          <cell r="E316">
            <v>375022.85191956151</v>
          </cell>
        </row>
        <row r="317">
          <cell r="A317">
            <v>11006</v>
          </cell>
          <cell r="B317">
            <v>10000000</v>
          </cell>
          <cell r="C317">
            <v>3.7168647166361965E-2</v>
          </cell>
          <cell r="D317">
            <v>40339</v>
          </cell>
          <cell r="E317">
            <v>371686.47166361962</v>
          </cell>
        </row>
        <row r="318">
          <cell r="A318">
            <v>11006</v>
          </cell>
          <cell r="B318">
            <v>10000000</v>
          </cell>
          <cell r="C318">
            <v>3.9330621572212066E-2</v>
          </cell>
          <cell r="D318">
            <v>40339</v>
          </cell>
          <cell r="E318">
            <v>393306.21572212066</v>
          </cell>
        </row>
        <row r="319">
          <cell r="A319">
            <v>11006</v>
          </cell>
          <cell r="B319">
            <v>6311000</v>
          </cell>
          <cell r="C319">
            <v>3.5002285191956146E-2</v>
          </cell>
          <cell r="D319">
            <v>40346</v>
          </cell>
          <cell r="E319">
            <v>220899.42184643523</v>
          </cell>
        </row>
        <row r="320">
          <cell r="A320">
            <v>11006</v>
          </cell>
          <cell r="B320">
            <v>10000000</v>
          </cell>
          <cell r="C320">
            <v>3.5002285191956146E-2</v>
          </cell>
          <cell r="D320">
            <v>40346</v>
          </cell>
          <cell r="E320">
            <v>350022.85191956145</v>
          </cell>
        </row>
        <row r="321">
          <cell r="A321">
            <v>11006</v>
          </cell>
          <cell r="B321">
            <v>10000000</v>
          </cell>
          <cell r="C321">
            <v>3.5002285191956146E-2</v>
          </cell>
          <cell r="D321">
            <v>40346</v>
          </cell>
          <cell r="E321">
            <v>350022.85191956145</v>
          </cell>
        </row>
        <row r="322">
          <cell r="A322">
            <v>11006</v>
          </cell>
          <cell r="B322">
            <v>9996000</v>
          </cell>
          <cell r="C322">
            <v>3.4350639853747693E-2</v>
          </cell>
          <cell r="D322">
            <v>40346</v>
          </cell>
          <cell r="E322">
            <v>343368.99597806192</v>
          </cell>
        </row>
        <row r="323">
          <cell r="A323">
            <v>11011</v>
          </cell>
          <cell r="B323">
            <v>10000000</v>
          </cell>
          <cell r="C323">
            <v>4.4500000000000005E-2</v>
          </cell>
          <cell r="D323">
            <v>40508</v>
          </cell>
          <cell r="E323">
            <v>445000.00000000006</v>
          </cell>
        </row>
        <row r="324">
          <cell r="A324">
            <v>11011</v>
          </cell>
          <cell r="B324">
            <v>10000000</v>
          </cell>
          <cell r="C324">
            <v>4.4784999999999985E-2</v>
          </cell>
          <cell r="D324">
            <v>40508</v>
          </cell>
          <cell r="E324">
            <v>447849.99999999983</v>
          </cell>
        </row>
        <row r="325">
          <cell r="A325">
            <v>11011</v>
          </cell>
          <cell r="B325">
            <v>20000000</v>
          </cell>
          <cell r="C325">
            <v>4.4500000000000005E-2</v>
          </cell>
          <cell r="D325">
            <v>40508</v>
          </cell>
          <cell r="E325">
            <v>890000.00000000012</v>
          </cell>
        </row>
        <row r="326">
          <cell r="A326">
            <v>11011</v>
          </cell>
          <cell r="B326">
            <v>9775000</v>
          </cell>
          <cell r="C326">
            <v>4.5000000000000005E-2</v>
          </cell>
          <cell r="D326">
            <v>40508</v>
          </cell>
          <cell r="E326">
            <v>439875.00000000006</v>
          </cell>
        </row>
        <row r="327">
          <cell r="A327">
            <v>11012</v>
          </cell>
          <cell r="B327">
            <v>10000000</v>
          </cell>
          <cell r="C327">
            <v>4.3496580027359788E-2</v>
          </cell>
          <cell r="D327">
            <v>40518</v>
          </cell>
          <cell r="E327">
            <v>434965.80027359788</v>
          </cell>
        </row>
        <row r="328">
          <cell r="A328">
            <v>11012</v>
          </cell>
          <cell r="B328">
            <v>5000000</v>
          </cell>
          <cell r="C328">
            <v>4.2496580027359787E-2</v>
          </cell>
          <cell r="D328">
            <v>40518</v>
          </cell>
          <cell r="E328">
            <v>212482.90013679894</v>
          </cell>
        </row>
        <row r="329">
          <cell r="A329">
            <v>11012</v>
          </cell>
          <cell r="B329">
            <v>10000000</v>
          </cell>
          <cell r="C329">
            <v>4.2496580027359787E-2</v>
          </cell>
          <cell r="D329">
            <v>40518</v>
          </cell>
          <cell r="E329">
            <v>424965.80027359788</v>
          </cell>
        </row>
        <row r="330">
          <cell r="A330">
            <v>11012</v>
          </cell>
          <cell r="B330">
            <v>10000000</v>
          </cell>
          <cell r="C330">
            <v>4.378980848153214E-2</v>
          </cell>
          <cell r="D330">
            <v>40518</v>
          </cell>
          <cell r="E330">
            <v>437898.08481532137</v>
          </cell>
        </row>
        <row r="331">
          <cell r="A331">
            <v>11012</v>
          </cell>
          <cell r="B331">
            <v>20000000</v>
          </cell>
          <cell r="C331">
            <v>4.1000000000000002E-2</v>
          </cell>
          <cell r="D331">
            <v>40522</v>
          </cell>
          <cell r="E331">
            <v>820000</v>
          </cell>
        </row>
        <row r="332">
          <cell r="A332">
            <v>11012</v>
          </cell>
          <cell r="B332">
            <v>10000000</v>
          </cell>
          <cell r="C332">
            <v>4.1000000000000002E-2</v>
          </cell>
          <cell r="D332">
            <v>40522</v>
          </cell>
          <cell r="E332">
            <v>410000</v>
          </cell>
        </row>
        <row r="333">
          <cell r="A333">
            <v>11012</v>
          </cell>
          <cell r="B333">
            <v>10000000</v>
          </cell>
          <cell r="C333">
            <v>0.04</v>
          </cell>
          <cell r="D333">
            <v>40522</v>
          </cell>
          <cell r="E333">
            <v>400000</v>
          </cell>
        </row>
        <row r="334">
          <cell r="A334">
            <v>11012</v>
          </cell>
          <cell r="B334">
            <v>10000000</v>
          </cell>
          <cell r="C334">
            <v>4.1800000000000025E-2</v>
          </cell>
          <cell r="D334">
            <v>40522</v>
          </cell>
          <cell r="E334">
            <v>418000.00000000023</v>
          </cell>
        </row>
        <row r="335">
          <cell r="A335">
            <v>11012</v>
          </cell>
          <cell r="B335">
            <v>14997000</v>
          </cell>
          <cell r="C335">
            <v>0.04</v>
          </cell>
          <cell r="D335">
            <v>40529</v>
          </cell>
          <cell r="E335">
            <v>599880</v>
          </cell>
        </row>
        <row r="336">
          <cell r="A336">
            <v>11012</v>
          </cell>
          <cell r="B336">
            <v>8924000</v>
          </cell>
          <cell r="C336">
            <v>3.7999999999999999E-2</v>
          </cell>
          <cell r="D336">
            <v>40529</v>
          </cell>
          <cell r="E336">
            <v>339112</v>
          </cell>
        </row>
        <row r="337">
          <cell r="A337">
            <v>11012</v>
          </cell>
          <cell r="B337">
            <v>9998000</v>
          </cell>
          <cell r="C337">
            <v>0.04</v>
          </cell>
          <cell r="D337">
            <v>40529</v>
          </cell>
          <cell r="E337">
            <v>399920</v>
          </cell>
        </row>
        <row r="338">
          <cell r="A338">
            <v>11012</v>
          </cell>
          <cell r="B338">
            <v>10000000</v>
          </cell>
          <cell r="C338">
            <v>3.8809999999999983E-2</v>
          </cell>
          <cell r="D338">
            <v>40529</v>
          </cell>
          <cell r="E338">
            <v>388099.99999999983</v>
          </cell>
        </row>
        <row r="341">
          <cell r="A341">
            <v>11307</v>
          </cell>
          <cell r="B341">
            <v>8573000</v>
          </cell>
          <cell r="C341">
            <v>2.3062999999999998E-3</v>
          </cell>
          <cell r="D341">
            <v>41484</v>
          </cell>
          <cell r="E341">
            <v>19771.909899999999</v>
          </cell>
        </row>
        <row r="342">
          <cell r="A342">
            <v>11501</v>
          </cell>
          <cell r="B342">
            <v>8883000</v>
          </cell>
          <cell r="C342">
            <v>1.3062999999999998E-3</v>
          </cell>
          <cell r="D342">
            <v>42031</v>
          </cell>
          <cell r="E342">
            <v>11603.862899999998</v>
          </cell>
        </row>
        <row r="343">
          <cell r="A343">
            <v>11503</v>
          </cell>
          <cell r="B343">
            <v>14221000</v>
          </cell>
          <cell r="C343">
            <v>1.8062999999999998E-3</v>
          </cell>
          <cell r="D343">
            <v>42079</v>
          </cell>
          <cell r="E343">
            <v>25687.392299999996</v>
          </cell>
        </row>
        <row r="346">
          <cell r="A346">
            <v>11009</v>
          </cell>
          <cell r="B346">
            <v>375000</v>
          </cell>
          <cell r="C346">
            <v>2E-3</v>
          </cell>
          <cell r="D346">
            <v>40422</v>
          </cell>
          <cell r="E346">
            <v>750</v>
          </cell>
        </row>
        <row r="347">
          <cell r="A347">
            <v>11009</v>
          </cell>
          <cell r="B347">
            <v>5047750</v>
          </cell>
          <cell r="C347">
            <v>2.5000000000000001E-3</v>
          </cell>
          <cell r="D347">
            <v>40450</v>
          </cell>
          <cell r="E347">
            <v>12619.375</v>
          </cell>
        </row>
        <row r="348">
          <cell r="A348">
            <v>10912</v>
          </cell>
          <cell r="B348">
            <v>40670685</v>
          </cell>
          <cell r="C348">
            <v>2E-3</v>
          </cell>
          <cell r="D348">
            <v>40164</v>
          </cell>
          <cell r="E348">
            <v>81341.37</v>
          </cell>
        </row>
        <row r="349">
          <cell r="A349">
            <v>11009</v>
          </cell>
          <cell r="B349">
            <v>22142631.25</v>
          </cell>
          <cell r="C349">
            <v>2E-3</v>
          </cell>
          <cell r="D349">
            <v>40451</v>
          </cell>
          <cell r="E349">
            <v>44285.262500000004</v>
          </cell>
        </row>
        <row r="350">
          <cell r="A350">
            <v>11002</v>
          </cell>
          <cell r="B350">
            <v>0</v>
          </cell>
          <cell r="C350">
            <v>2E-3</v>
          </cell>
          <cell r="D350">
            <v>40211</v>
          </cell>
          <cell r="E350">
            <v>0</v>
          </cell>
        </row>
        <row r="351">
          <cell r="A351">
            <v>11006</v>
          </cell>
          <cell r="B351">
            <v>0</v>
          </cell>
          <cell r="C351">
            <v>2E-3</v>
          </cell>
          <cell r="D351">
            <v>40359</v>
          </cell>
          <cell r="E351">
            <v>0</v>
          </cell>
        </row>
        <row r="352">
          <cell r="A352">
            <v>10909</v>
          </cell>
          <cell r="B352">
            <v>0</v>
          </cell>
          <cell r="C352">
            <v>1.1000000000000001E-3</v>
          </cell>
          <cell r="D352">
            <v>40086</v>
          </cell>
          <cell r="E352">
            <v>0</v>
          </cell>
        </row>
        <row r="353">
          <cell r="A353">
            <v>10909</v>
          </cell>
          <cell r="B353">
            <v>0</v>
          </cell>
          <cell r="C353">
            <v>1.1000000000000001E-3</v>
          </cell>
          <cell r="D353">
            <v>40059</v>
          </cell>
          <cell r="E353">
            <v>0</v>
          </cell>
        </row>
        <row r="354">
          <cell r="A354">
            <v>10909</v>
          </cell>
          <cell r="B354">
            <v>0</v>
          </cell>
          <cell r="C354">
            <v>1.1000000000000001E-3</v>
          </cell>
          <cell r="D354">
            <v>40059</v>
          </cell>
          <cell r="E354">
            <v>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EPIGRUPO"/>
      <sheetName val="EPIGRUPODET"/>
      <sheetName val="EPIGRUPO%"/>
      <sheetName val="EPIGRUPODET%"/>
      <sheetName val="TDINAMICA"/>
      <sheetName val="TAUX"/>
      <sheetName val="Portada"/>
    </sheetNames>
    <sheetDataSet>
      <sheetData sheetId="0" refreshError="1">
        <row r="3">
          <cell r="A3">
            <v>1</v>
          </cell>
        </row>
      </sheetData>
      <sheetData sheetId="1" refreshError="1"/>
      <sheetData sheetId="2" refreshError="1"/>
      <sheetData sheetId="3" refreshError="1"/>
      <sheetData sheetId="4" refreshError="1"/>
      <sheetData sheetId="5" refreshError="1">
        <row r="3">
          <cell r="B3" t="str">
            <v>Datos</v>
          </cell>
        </row>
      </sheetData>
      <sheetData sheetId="6" refreshError="1"/>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Aux"/>
      <sheetName val="Tables"/>
      <sheetName val="L-C Delta_Rates"/>
      <sheetName val="L-C Vega_Rates"/>
      <sheetName val="L-C FX Delta"/>
      <sheetName val="L-C Eqity Delta"/>
      <sheetName val="Liq_rates"/>
      <sheetName val="Liq_FX_EQ"/>
    </sheetNames>
    <sheetDataSet>
      <sheetData sheetId="0" refreshError="1">
        <row r="9">
          <cell r="O9">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ARAMETROS"/>
      <sheetName val="PRINCIPAL"/>
      <sheetName val="SECUNDARIO"/>
      <sheetName val="CONSUMO"/>
      <sheetName val="DBASE"/>
      <sheetName val="BanespaDEPARA"/>
      <sheetName val="Analitico-Não MS"/>
    </sheetNames>
    <sheetDataSet>
      <sheetData sheetId="0" refreshError="1"/>
      <sheetData sheetId="1" refreshError="1">
        <row r="1">
          <cell r="D1">
            <v>3</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5. Market"/>
      <sheetName val="6. Liquidity"/>
      <sheetName val="7. Structural"/>
    </sheetNames>
    <sheetDataSet>
      <sheetData sheetId="0" refreshError="1"/>
      <sheetData sheetId="1">
        <row r="1">
          <cell r="B1" t="str">
            <v xml:space="preserve">Yes </v>
          </cell>
        </row>
        <row r="2">
          <cell r="B2" t="str">
            <v>No</v>
          </cell>
        </row>
      </sheetData>
      <sheetData sheetId="2" refreshError="1"/>
      <sheetData sheetId="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Metrics US"/>
      <sheetName val="Complementary Metrics US"/>
      <sheetName val="resumen"/>
    </sheetNames>
    <sheetDataSet>
      <sheetData sheetId="0"/>
      <sheetData sheetId="1"/>
      <sheetData sheetId="2">
        <row r="3">
          <cell r="N3">
            <v>1.4912947484919505E-2</v>
          </cell>
        </row>
        <row r="4">
          <cell r="N4">
            <v>0.44657052278616621</v>
          </cell>
        </row>
        <row r="6">
          <cell r="N6">
            <v>0.66314175739547887</v>
          </cell>
        </row>
        <row r="16">
          <cell r="H16">
            <v>0.10709968944612248</v>
          </cell>
        </row>
        <row r="46">
          <cell r="E46">
            <v>0.1773474548481066</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Metrics US"/>
      <sheetName val="Complementary Metrics US"/>
      <sheetName val="resumen"/>
    </sheetNames>
    <sheetDataSet>
      <sheetData sheetId="0" refreshError="1"/>
      <sheetData sheetId="1" refreshError="1"/>
      <sheetData sheetId="2" refreshError="1">
        <row r="3">
          <cell r="N3">
            <v>1.2581558494670523E-2</v>
          </cell>
        </row>
        <row r="4">
          <cell r="N4">
            <v>0.46520890368614409</v>
          </cell>
        </row>
        <row r="6">
          <cell r="N6">
            <v>0.66727157788706348</v>
          </cell>
        </row>
        <row r="16">
          <cell r="H16">
            <v>0.1001171745780198</v>
          </cell>
        </row>
        <row r="45">
          <cell r="E45">
            <v>0.17659960180321113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R"/>
      <sheetName val="MVE NII"/>
      <sheetName val="SFR"/>
    </sheetNames>
    <sheetDataSet>
      <sheetData sheetId="0">
        <row r="5">
          <cell r="A5" t="str">
            <v>Jan</v>
          </cell>
          <cell r="B5">
            <v>4.0941159653411336</v>
          </cell>
        </row>
        <row r="6">
          <cell r="A6" t="str">
            <v>Feb</v>
          </cell>
          <cell r="B6">
            <v>5.1313186764683838</v>
          </cell>
        </row>
        <row r="7">
          <cell r="A7" t="str">
            <v>Mar</v>
          </cell>
          <cell r="B7">
            <v>3.5873353464314399</v>
          </cell>
        </row>
        <row r="8">
          <cell r="A8" t="str">
            <v>Apr</v>
          </cell>
          <cell r="B8">
            <v>4.0187999999999997</v>
          </cell>
        </row>
        <row r="9">
          <cell r="A9" t="str">
            <v>May</v>
          </cell>
          <cell r="B9">
            <v>4.9977999999999998</v>
          </cell>
        </row>
        <row r="10">
          <cell r="A10" t="str">
            <v>Jun</v>
          </cell>
          <cell r="B10">
            <v>3.3001627340644499</v>
          </cell>
        </row>
        <row r="11">
          <cell r="A11" t="str">
            <v>Jul</v>
          </cell>
          <cell r="B11">
            <v>2.6362486967849699</v>
          </cell>
        </row>
        <row r="12">
          <cell r="A12" t="str">
            <v>Aug</v>
          </cell>
          <cell r="B12">
            <v>2.5334102320238401</v>
          </cell>
        </row>
        <row r="13">
          <cell r="A13" t="str">
            <v>Sep</v>
          </cell>
          <cell r="B13">
            <v>2.63342926061333</v>
          </cell>
        </row>
        <row r="14">
          <cell r="A14" t="str">
            <v>Oct</v>
          </cell>
          <cell r="B14">
            <v>2.4889999999999999</v>
          </cell>
        </row>
        <row r="15">
          <cell r="A15" t="str">
            <v>Nov</v>
          </cell>
          <cell r="B15">
            <v>2.727110961137913</v>
          </cell>
        </row>
        <row r="16">
          <cell r="A16" t="str">
            <v>Dec '15</v>
          </cell>
          <cell r="B16">
            <v>2.2487430454468327</v>
          </cell>
        </row>
        <row r="17">
          <cell r="A17" t="str">
            <v>Jan</v>
          </cell>
          <cell r="B17">
            <v>2.3125991505207</v>
          </cell>
        </row>
        <row r="18">
          <cell r="A18" t="str">
            <v>Feb</v>
          </cell>
          <cell r="B18">
            <v>2.3056000000000001</v>
          </cell>
        </row>
        <row r="19">
          <cell r="A19" t="str">
            <v>Mar</v>
          </cell>
          <cell r="B19">
            <v>2.3598067094311803</v>
          </cell>
        </row>
      </sheetData>
      <sheetData sheetId="1" refreshError="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Metrics US"/>
      <sheetName val="Complementary Metrics US"/>
      <sheetName val="resumen"/>
    </sheetNames>
    <sheetDataSet>
      <sheetData sheetId="0"/>
      <sheetData sheetId="1"/>
      <sheetData sheetId="2">
        <row r="3">
          <cell r="N3">
            <v>1.3207639903843413E-2</v>
          </cell>
        </row>
        <row r="4">
          <cell r="N4">
            <v>0.48547610941757613</v>
          </cell>
        </row>
        <row r="6">
          <cell r="N6">
            <v>0.61049039586615494</v>
          </cell>
        </row>
        <row r="16">
          <cell r="H16">
            <v>9.3009621415475044E-2</v>
          </cell>
        </row>
        <row r="45">
          <cell r="E45">
            <v>0.17550161665531142</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Metrics US"/>
      <sheetName val="Complementary Metrics US"/>
      <sheetName val="resumen"/>
    </sheetNames>
    <sheetDataSet>
      <sheetData sheetId="0" refreshError="1"/>
      <sheetData sheetId="1" refreshError="1"/>
      <sheetData sheetId="2">
        <row r="3">
          <cell r="N3">
            <v>1.5016043563497018E-2</v>
          </cell>
        </row>
        <row r="4">
          <cell r="N4">
            <v>0.47977102872712052</v>
          </cell>
        </row>
        <row r="6">
          <cell r="N6">
            <v>0.53433856269236513</v>
          </cell>
        </row>
        <row r="16">
          <cell r="H16">
            <v>9.4795473340975905E-2</v>
          </cell>
        </row>
        <row r="45">
          <cell r="E45">
            <v>0.18178771661277393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o1"/>
      <sheetName val="#¡REF"/>
      <sheetName val="Descriptor_Informe"/>
      <sheetName val="copiar"/>
      <sheetName val="98"/>
      <sheetName val="recup. "/>
      <sheetName val="cast netos "/>
      <sheetName val="Res_Glo_M05"/>
      <sheetName val="Input"/>
      <sheetName val="Variance"/>
    </sheetNames>
    <definedNames>
      <definedName name="CUOTAS_DÍA"/>
      <definedName name="INF_LUNES"/>
      <definedName name="INF_SEMANA"/>
      <definedName name="INI_SEMANA"/>
      <definedName name="INICIALIZA"/>
      <definedName name="LUNES"/>
      <definedName name="SEMANA"/>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 Port"/>
      <sheetName val="LCR"/>
      <sheetName val="SFR"/>
      <sheetName val="L to D"/>
      <sheetName val="MVE NII"/>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FM VaR Summary"/>
      <sheetName val="90 Day History"/>
      <sheetName val="Total P&amp;L"/>
      <sheetName val="Total Loans"/>
      <sheetName val="Closed"/>
      <sheetName val="Inprocess"/>
      <sheetName val="Hedge"/>
      <sheetName val="Backtesting Graph"/>
      <sheetName val="VaR Graph"/>
      <sheetName val="DVO1 Graph"/>
      <sheetName val="SMFM VaR Summary 2011"/>
    </sheetNames>
    <sheetDataSet>
      <sheetData sheetId="0" refreshError="1">
        <row r="2">
          <cell r="F2" t="str">
            <v xml:space="preserve">Total DVO1 </v>
          </cell>
        </row>
        <row r="4">
          <cell r="F4">
            <v>13971.626658409292</v>
          </cell>
        </row>
        <row r="5">
          <cell r="F5">
            <v>11790.134874231651</v>
          </cell>
        </row>
        <row r="6">
          <cell r="F6">
            <v>16743.326070498151</v>
          </cell>
        </row>
        <row r="7">
          <cell r="F7">
            <v>18588.808827074379</v>
          </cell>
        </row>
        <row r="8">
          <cell r="F8">
            <v>17048.307191900192</v>
          </cell>
        </row>
        <row r="9">
          <cell r="F9">
            <v>19327.020698577609</v>
          </cell>
        </row>
        <row r="10">
          <cell r="F10">
            <v>21585.077899953834</v>
          </cell>
        </row>
        <row r="11">
          <cell r="F11">
            <v>20981.303663802704</v>
          </cell>
        </row>
        <row r="12">
          <cell r="F12">
            <v>19042.708337807126</v>
          </cell>
        </row>
        <row r="13">
          <cell r="F13">
            <v>17677.371957015559</v>
          </cell>
        </row>
        <row r="14">
          <cell r="F14">
            <v>16477.154952917648</v>
          </cell>
        </row>
        <row r="15">
          <cell r="F15">
            <v>17815.703964875778</v>
          </cell>
        </row>
        <row r="16">
          <cell r="F16">
            <v>20401.063028100434</v>
          </cell>
        </row>
        <row r="17">
          <cell r="F17">
            <v>19886.192153249034</v>
          </cell>
        </row>
        <row r="18">
          <cell r="F18">
            <v>20568.04596250354</v>
          </cell>
        </row>
        <row r="19">
          <cell r="F19">
            <v>21242.219841051723</v>
          </cell>
        </row>
        <row r="20">
          <cell r="F20">
            <v>22224.941284311579</v>
          </cell>
        </row>
        <row r="21">
          <cell r="F21">
            <v>27166.00521385821</v>
          </cell>
        </row>
        <row r="22">
          <cell r="F22">
            <v>28005.463674995051</v>
          </cell>
        </row>
        <row r="23">
          <cell r="F23">
            <v>24755.35251222115</v>
          </cell>
        </row>
        <row r="24">
          <cell r="F24">
            <v>27959.905650646069</v>
          </cell>
        </row>
        <row r="25">
          <cell r="F25">
            <v>30009.728771035047</v>
          </cell>
        </row>
        <row r="26">
          <cell r="F26">
            <v>33267.822705946135</v>
          </cell>
        </row>
        <row r="27">
          <cell r="F27">
            <v>35869.939029654284</v>
          </cell>
        </row>
        <row r="28">
          <cell r="F28">
            <v>32750.433075682413</v>
          </cell>
        </row>
        <row r="29">
          <cell r="F29">
            <v>36195.308663128824</v>
          </cell>
        </row>
        <row r="30">
          <cell r="F30">
            <v>35478.479392756351</v>
          </cell>
        </row>
        <row r="31">
          <cell r="F31">
            <v>34167.82170979389</v>
          </cell>
        </row>
        <row r="32">
          <cell r="F32">
            <v>36054.581743402683</v>
          </cell>
        </row>
        <row r="33">
          <cell r="F33">
            <v>38500.871488611825</v>
          </cell>
        </row>
        <row r="34">
          <cell r="F34">
            <v>35678.594231480369</v>
          </cell>
        </row>
        <row r="35">
          <cell r="F35">
            <v>37093.866872811297</v>
          </cell>
        </row>
        <row r="36">
          <cell r="F36">
            <v>40548.875566951807</v>
          </cell>
        </row>
        <row r="37">
          <cell r="F37">
            <v>40136.383427237626</v>
          </cell>
        </row>
        <row r="38">
          <cell r="F38">
            <v>42450.962565154914</v>
          </cell>
        </row>
        <row r="39">
          <cell r="F39">
            <v>40690.885349673859</v>
          </cell>
        </row>
        <row r="40">
          <cell r="F40">
            <v>44973.594077610585</v>
          </cell>
        </row>
        <row r="41">
          <cell r="F41">
            <v>43398.522926485566</v>
          </cell>
        </row>
        <row r="42">
          <cell r="F42">
            <v>44173.225674717498</v>
          </cell>
        </row>
        <row r="43">
          <cell r="F43">
            <v>40395.478253339636</v>
          </cell>
        </row>
        <row r="44">
          <cell r="F44">
            <v>40603.526821355685</v>
          </cell>
        </row>
        <row r="45">
          <cell r="F45">
            <v>40223.516025584569</v>
          </cell>
        </row>
        <row r="46">
          <cell r="F46">
            <v>41445.537234068746</v>
          </cell>
        </row>
        <row r="47">
          <cell r="F47">
            <v>41754.952322040146</v>
          </cell>
        </row>
        <row r="48">
          <cell r="F48">
            <v>43561.135587398981</v>
          </cell>
        </row>
        <row r="49">
          <cell r="F49">
            <v>43387.95542994306</v>
          </cell>
        </row>
        <row r="50">
          <cell r="F50">
            <v>46424.845354680467</v>
          </cell>
        </row>
        <row r="51">
          <cell r="F51">
            <v>52317.53304783057</v>
          </cell>
        </row>
        <row r="52">
          <cell r="F52">
            <v>53263.003606552382</v>
          </cell>
        </row>
        <row r="53">
          <cell r="F53">
            <v>51747.054695144863</v>
          </cell>
        </row>
        <row r="54">
          <cell r="F54">
            <v>49542.55567118121</v>
          </cell>
        </row>
        <row r="55">
          <cell r="F55">
            <v>52216.056048588463</v>
          </cell>
        </row>
        <row r="56">
          <cell r="F56">
            <v>54720.591573638485</v>
          </cell>
        </row>
        <row r="57">
          <cell r="F57">
            <v>55080.825550403584</v>
          </cell>
        </row>
        <row r="58">
          <cell r="F58">
            <v>47742.222286115779</v>
          </cell>
        </row>
        <row r="59">
          <cell r="F59">
            <v>47433.771855435712</v>
          </cell>
        </row>
        <row r="60">
          <cell r="F60">
            <v>50014.175459073973</v>
          </cell>
        </row>
        <row r="61">
          <cell r="F61">
            <v>46456.107818573226</v>
          </cell>
        </row>
        <row r="62">
          <cell r="F62">
            <v>45069.585666900428</v>
          </cell>
        </row>
        <row r="63">
          <cell r="F63">
            <v>47212.961003010954</v>
          </cell>
        </row>
        <row r="64">
          <cell r="F64">
            <v>45168.519790885395</v>
          </cell>
        </row>
        <row r="65">
          <cell r="F65">
            <v>43899.423053568928</v>
          </cell>
        </row>
        <row r="66">
          <cell r="F66">
            <v>46000.509764794253</v>
          </cell>
        </row>
        <row r="67">
          <cell r="F67">
            <v>44437.408448299851</v>
          </cell>
        </row>
        <row r="68">
          <cell r="F68">
            <v>46472.360864188813</v>
          </cell>
        </row>
        <row r="69">
          <cell r="F69">
            <v>49591.000434159614</v>
          </cell>
        </row>
        <row r="70">
          <cell r="F70">
            <v>51447.024647950595</v>
          </cell>
        </row>
        <row r="71">
          <cell r="F71">
            <v>49902.121289421819</v>
          </cell>
        </row>
        <row r="72">
          <cell r="F72">
            <v>49206.854633223964</v>
          </cell>
        </row>
        <row r="73">
          <cell r="F73">
            <v>51222.329357530754</v>
          </cell>
        </row>
        <row r="74">
          <cell r="F74">
            <v>59250.132521887601</v>
          </cell>
        </row>
        <row r="75">
          <cell r="F75">
            <v>63439.129672949726</v>
          </cell>
        </row>
        <row r="76">
          <cell r="F76">
            <v>52743.289048433988</v>
          </cell>
        </row>
        <row r="77">
          <cell r="F77">
            <v>54712.585265072419</v>
          </cell>
        </row>
        <row r="78">
          <cell r="F78">
            <v>48053.557479494317</v>
          </cell>
        </row>
        <row r="79">
          <cell r="F79">
            <v>51430.943441311472</v>
          </cell>
        </row>
        <row r="80">
          <cell r="F80">
            <v>51208.902723628147</v>
          </cell>
        </row>
        <row r="81">
          <cell r="F81">
            <v>51302.614853333733</v>
          </cell>
        </row>
        <row r="82">
          <cell r="F82">
            <v>52025.214504674899</v>
          </cell>
        </row>
        <row r="83">
          <cell r="F83">
            <v>49149.764070052901</v>
          </cell>
        </row>
        <row r="84">
          <cell r="F84">
            <v>57447.791214067271</v>
          </cell>
        </row>
        <row r="85">
          <cell r="F85">
            <v>54050.399894267277</v>
          </cell>
        </row>
        <row r="86">
          <cell r="F86">
            <v>56545.272957951653</v>
          </cell>
        </row>
        <row r="87">
          <cell r="F87">
            <v>58879.740141584247</v>
          </cell>
        </row>
        <row r="88">
          <cell r="F88">
            <v>64820.70936966013</v>
          </cell>
        </row>
        <row r="89">
          <cell r="F89">
            <v>66173.699982812366</v>
          </cell>
        </row>
        <row r="90">
          <cell r="F90">
            <v>68563.748751269261</v>
          </cell>
        </row>
        <row r="91">
          <cell r="F91">
            <v>81431.482667485354</v>
          </cell>
        </row>
        <row r="92">
          <cell r="F92">
            <v>75631.549993689667</v>
          </cell>
        </row>
        <row r="93">
          <cell r="F93">
            <v>80753.248449697479</v>
          </cell>
        </row>
        <row r="94">
          <cell r="F94">
            <v>90019.176175624278</v>
          </cell>
        </row>
        <row r="95">
          <cell r="F95">
            <v>64092.465202363994</v>
          </cell>
        </row>
        <row r="96">
          <cell r="F96">
            <v>64227.331967123362</v>
          </cell>
        </row>
        <row r="97">
          <cell r="F97">
            <v>73209.088420006316</v>
          </cell>
        </row>
        <row r="98">
          <cell r="F98">
            <v>99018.186936666985</v>
          </cell>
        </row>
        <row r="99">
          <cell r="F99">
            <v>89338.203406402317</v>
          </cell>
        </row>
        <row r="100">
          <cell r="F100">
            <v>76951.686627124029</v>
          </cell>
        </row>
        <row r="101">
          <cell r="F101">
            <v>80418.596538198268</v>
          </cell>
        </row>
        <row r="102">
          <cell r="F102">
            <v>89825.612095893288</v>
          </cell>
        </row>
        <row r="103">
          <cell r="F103">
            <v>90810.500980616183</v>
          </cell>
        </row>
        <row r="104">
          <cell r="F104">
            <v>91176.497087288604</v>
          </cell>
        </row>
        <row r="105">
          <cell r="F105">
            <v>95959.363729447447</v>
          </cell>
        </row>
        <row r="106">
          <cell r="F106">
            <v>119835.14816350263</v>
          </cell>
        </row>
        <row r="107">
          <cell r="F107">
            <v>116750.21585785865</v>
          </cell>
        </row>
        <row r="108">
          <cell r="F108">
            <v>119088.58439803019</v>
          </cell>
        </row>
        <row r="109">
          <cell r="F109">
            <v>118732.14956666679</v>
          </cell>
        </row>
        <row r="110">
          <cell r="F110">
            <v>121065.674884088</v>
          </cell>
        </row>
        <row r="111">
          <cell r="F111">
            <v>108148.81233813096</v>
          </cell>
        </row>
        <row r="112">
          <cell r="F112">
            <v>107116.14243419617</v>
          </cell>
        </row>
        <row r="113">
          <cell r="F113">
            <v>110512.74356750313</v>
          </cell>
        </row>
        <row r="114">
          <cell r="F114">
            <v>119754.97034360695</v>
          </cell>
        </row>
        <row r="115">
          <cell r="F115">
            <v>125469.59947669884</v>
          </cell>
        </row>
        <row r="116">
          <cell r="F116">
            <v>116339.97149960513</v>
          </cell>
        </row>
        <row r="117">
          <cell r="F117">
            <v>117672.00935548994</v>
          </cell>
        </row>
        <row r="118">
          <cell r="F118">
            <v>135593.50832139066</v>
          </cell>
        </row>
        <row r="119">
          <cell r="F119">
            <v>136249.42874021982</v>
          </cell>
        </row>
        <row r="120">
          <cell r="F120">
            <v>142329.75118716963</v>
          </cell>
        </row>
        <row r="121">
          <cell r="F121">
            <v>144743.15905626514</v>
          </cell>
        </row>
        <row r="122">
          <cell r="F122">
            <v>128602.39111345455</v>
          </cell>
        </row>
        <row r="123">
          <cell r="F123">
            <v>122064.14743081648</v>
          </cell>
        </row>
        <row r="124">
          <cell r="F124">
            <v>126842.35560327726</v>
          </cell>
        </row>
        <row r="125">
          <cell r="F125">
            <v>128045.87025140744</v>
          </cell>
        </row>
        <row r="126">
          <cell r="F126">
            <v>136714.06389661561</v>
          </cell>
        </row>
        <row r="127">
          <cell r="F127">
            <v>139102.34510194129</v>
          </cell>
        </row>
        <row r="128">
          <cell r="F128">
            <v>137547.16169614074</v>
          </cell>
        </row>
        <row r="129">
          <cell r="F129">
            <v>145479.59207637658</v>
          </cell>
        </row>
        <row r="130">
          <cell r="F130">
            <v>142577.30654697656</v>
          </cell>
        </row>
        <row r="131">
          <cell r="F131">
            <v>148169.6749855068</v>
          </cell>
        </row>
        <row r="132">
          <cell r="F132">
            <v>156599.28680978989</v>
          </cell>
        </row>
        <row r="133">
          <cell r="F133">
            <v>149924.74319609697</v>
          </cell>
        </row>
        <row r="134">
          <cell r="F134">
            <v>148745.19530305004</v>
          </cell>
        </row>
        <row r="135">
          <cell r="F135">
            <v>141777.714768643</v>
          </cell>
        </row>
        <row r="136">
          <cell r="F136">
            <v>143643.31427938523</v>
          </cell>
        </row>
        <row r="137">
          <cell r="F137">
            <v>149274.72799586007</v>
          </cell>
        </row>
        <row r="138">
          <cell r="F138">
            <v>150183.72026758071</v>
          </cell>
        </row>
        <row r="139">
          <cell r="F139">
            <v>143417.94403017926</v>
          </cell>
        </row>
        <row r="140">
          <cell r="F140">
            <v>145971.29010031492</v>
          </cell>
        </row>
        <row r="141">
          <cell r="F141">
            <v>151054.29731749606</v>
          </cell>
        </row>
        <row r="142">
          <cell r="F142">
            <v>153996.76396519542</v>
          </cell>
        </row>
        <row r="143">
          <cell r="F143">
            <v>158408.00805256848</v>
          </cell>
        </row>
        <row r="144">
          <cell r="F144">
            <v>142856.60765378433</v>
          </cell>
        </row>
        <row r="145">
          <cell r="F145">
            <v>145036.14996974857</v>
          </cell>
        </row>
        <row r="146">
          <cell r="F146">
            <v>146294.13413293785</v>
          </cell>
        </row>
        <row r="147">
          <cell r="F147">
            <v>144822.33813167983</v>
          </cell>
        </row>
        <row r="148">
          <cell r="F148">
            <v>145057.57627143114</v>
          </cell>
        </row>
        <row r="149">
          <cell r="F149">
            <v>157852.61364701428</v>
          </cell>
        </row>
        <row r="150">
          <cell r="F150">
            <v>157771.70613814646</v>
          </cell>
        </row>
        <row r="151">
          <cell r="F151">
            <v>152328.61435581621</v>
          </cell>
        </row>
        <row r="152">
          <cell r="F152">
            <v>155650.99405418037</v>
          </cell>
        </row>
        <row r="153">
          <cell r="F153">
            <v>141946.60169059999</v>
          </cell>
        </row>
        <row r="154">
          <cell r="F154">
            <v>136436.68154419583</v>
          </cell>
        </row>
        <row r="155">
          <cell r="F155">
            <v>140079.80044659518</v>
          </cell>
        </row>
        <row r="156">
          <cell r="F156">
            <v>135306.80497403044</v>
          </cell>
        </row>
        <row r="157">
          <cell r="F157">
            <v>134738.69349931774</v>
          </cell>
        </row>
        <row r="158">
          <cell r="F158">
            <v>139589.94180783213</v>
          </cell>
        </row>
        <row r="159">
          <cell r="F159">
            <v>134597.83301838418</v>
          </cell>
        </row>
        <row r="160">
          <cell r="F160">
            <v>141712.48056899625</v>
          </cell>
        </row>
        <row r="161">
          <cell r="F161">
            <v>144397.06795792063</v>
          </cell>
        </row>
        <row r="162">
          <cell r="F162">
            <v>137926.34522349061</v>
          </cell>
        </row>
        <row r="163">
          <cell r="F163">
            <v>128184.01053978351</v>
          </cell>
        </row>
        <row r="164">
          <cell r="F164">
            <v>131771.39098230097</v>
          </cell>
        </row>
        <row r="165">
          <cell r="F165">
            <v>135183.98715218756</v>
          </cell>
        </row>
        <row r="166">
          <cell r="F166">
            <v>121828.12834220949</v>
          </cell>
        </row>
        <row r="167">
          <cell r="F167">
            <v>120312.4850950867</v>
          </cell>
        </row>
        <row r="168">
          <cell r="F168">
            <v>119104.23434718944</v>
          </cell>
        </row>
        <row r="169">
          <cell r="F169">
            <v>118320.83572744789</v>
          </cell>
        </row>
        <row r="170">
          <cell r="F170">
            <v>117818.93884234296</v>
          </cell>
        </row>
        <row r="171">
          <cell r="F171">
            <v>119953.422695363</v>
          </cell>
        </row>
        <row r="172">
          <cell r="F172">
            <v>116808.59788005374</v>
          </cell>
        </row>
        <row r="173">
          <cell r="F173">
            <v>123160.26607668132</v>
          </cell>
        </row>
        <row r="174">
          <cell r="F174">
            <v>123608.06686717673</v>
          </cell>
        </row>
        <row r="175">
          <cell r="F175">
            <v>124768.21825370193</v>
          </cell>
        </row>
        <row r="176">
          <cell r="F176">
            <v>128703.34238006648</v>
          </cell>
        </row>
        <row r="177">
          <cell r="F177">
            <v>129938.08998745069</v>
          </cell>
        </row>
        <row r="178">
          <cell r="F178">
            <v>128681.91334664758</v>
          </cell>
        </row>
        <row r="179">
          <cell r="F179">
            <v>126344.3058982138</v>
          </cell>
        </row>
        <row r="180">
          <cell r="F180">
            <v>125328.54227576502</v>
          </cell>
        </row>
        <row r="181">
          <cell r="F181">
            <v>125850.45684366333</v>
          </cell>
        </row>
        <row r="182">
          <cell r="F182">
            <v>115497.92262366488</v>
          </cell>
        </row>
        <row r="183">
          <cell r="F183">
            <v>114791.41514240846</v>
          </cell>
        </row>
        <row r="184">
          <cell r="F184">
            <v>113033.03037968105</v>
          </cell>
        </row>
        <row r="185">
          <cell r="F185">
            <v>110218.21275927839</v>
          </cell>
        </row>
        <row r="186">
          <cell r="F186">
            <v>109123.4044827609</v>
          </cell>
        </row>
        <row r="187">
          <cell r="F187">
            <v>109395.86844576168</v>
          </cell>
        </row>
        <row r="188">
          <cell r="F188">
            <v>105701.3610211784</v>
          </cell>
        </row>
        <row r="189">
          <cell r="F189">
            <v>101341.55152353787</v>
          </cell>
        </row>
        <row r="190">
          <cell r="F190">
            <v>90107.902607353986</v>
          </cell>
        </row>
        <row r="191">
          <cell r="F191">
            <v>77875.01087751468</v>
          </cell>
        </row>
        <row r="192">
          <cell r="F192">
            <v>79123.150383626591</v>
          </cell>
        </row>
        <row r="193">
          <cell r="F193">
            <v>77624.904552604799</v>
          </cell>
        </row>
        <row r="194">
          <cell r="F194">
            <v>77689.539425886425</v>
          </cell>
        </row>
        <row r="195">
          <cell r="F195">
            <v>72170.631193016234</v>
          </cell>
        </row>
        <row r="196">
          <cell r="F196">
            <v>74255.399527833564</v>
          </cell>
        </row>
        <row r="197">
          <cell r="F197">
            <v>76574.759996715569</v>
          </cell>
        </row>
        <row r="198">
          <cell r="F198">
            <v>77663.420254576398</v>
          </cell>
        </row>
        <row r="199">
          <cell r="F199">
            <v>79920.621394642279</v>
          </cell>
        </row>
        <row r="200">
          <cell r="F200">
            <v>72456.166820519575</v>
          </cell>
        </row>
        <row r="201">
          <cell r="F201">
            <v>69285.384777710526</v>
          </cell>
        </row>
        <row r="202">
          <cell r="F202">
            <v>73530.643284330727</v>
          </cell>
        </row>
        <row r="203">
          <cell r="F203">
            <v>73045.776901805977</v>
          </cell>
        </row>
        <row r="204">
          <cell r="F204">
            <v>73172.164052491207</v>
          </cell>
        </row>
        <row r="205">
          <cell r="F205">
            <v>74046.919766113744</v>
          </cell>
        </row>
        <row r="206">
          <cell r="F206">
            <v>72335.579814614612</v>
          </cell>
        </row>
        <row r="207">
          <cell r="F207">
            <v>75620.857351811079</v>
          </cell>
        </row>
        <row r="208">
          <cell r="F208">
            <v>72807.767770515769</v>
          </cell>
        </row>
        <row r="209">
          <cell r="F209">
            <v>62174.444808761509</v>
          </cell>
        </row>
        <row r="210">
          <cell r="F210">
            <v>63753.321453155775</v>
          </cell>
        </row>
        <row r="211">
          <cell r="F211">
            <v>63109.658152754579</v>
          </cell>
        </row>
        <row r="212">
          <cell r="F212">
            <v>63864.57008741115</v>
          </cell>
        </row>
        <row r="213">
          <cell r="F213">
            <v>61278.309175891802</v>
          </cell>
        </row>
        <row r="214">
          <cell r="F214">
            <v>64653.939053477807</v>
          </cell>
        </row>
        <row r="215">
          <cell r="F215">
            <v>62198.734827008608</v>
          </cell>
        </row>
        <row r="216">
          <cell r="F216">
            <v>65878.996175167587</v>
          </cell>
        </row>
        <row r="217">
          <cell r="F217">
            <v>66369.459457455494</v>
          </cell>
        </row>
        <row r="218">
          <cell r="F218">
            <v>66283.200598105235</v>
          </cell>
        </row>
        <row r="219">
          <cell r="F219">
            <v>66675.121186350618</v>
          </cell>
        </row>
        <row r="220">
          <cell r="F220">
            <v>67472.474839809467</v>
          </cell>
        </row>
        <row r="221">
          <cell r="F221">
            <v>67202.925202083963</v>
          </cell>
        </row>
        <row r="222">
          <cell r="F222">
            <v>66314.800272692504</v>
          </cell>
        </row>
        <row r="223">
          <cell r="F223">
            <v>67183.694346108736</v>
          </cell>
        </row>
        <row r="224">
          <cell r="F224">
            <v>66337.487527617515</v>
          </cell>
        </row>
        <row r="225">
          <cell r="F225">
            <v>64117.923793811453</v>
          </cell>
        </row>
        <row r="226">
          <cell r="F226">
            <v>65328.864073864854</v>
          </cell>
        </row>
        <row r="227">
          <cell r="F227">
            <v>58491.873980287055</v>
          </cell>
        </row>
        <row r="228">
          <cell r="F228">
            <v>58731.111126238451</v>
          </cell>
        </row>
        <row r="229">
          <cell r="F229">
            <v>55987.686338586791</v>
          </cell>
        </row>
        <row r="230">
          <cell r="F230">
            <v>58473.355149886993</v>
          </cell>
        </row>
        <row r="231">
          <cell r="F231">
            <v>55057.581879789519</v>
          </cell>
        </row>
        <row r="232">
          <cell r="F232">
            <v>51549.041405736425</v>
          </cell>
        </row>
        <row r="233">
          <cell r="F233">
            <v>50239.663298461011</v>
          </cell>
        </row>
        <row r="234">
          <cell r="F234">
            <v>53902.843159645214</v>
          </cell>
        </row>
        <row r="235">
          <cell r="F235">
            <v>58847.998847868206</v>
          </cell>
        </row>
        <row r="236">
          <cell r="F236">
            <v>62528.127025887821</v>
          </cell>
        </row>
        <row r="237">
          <cell r="F237">
            <v>61751.015576436585</v>
          </cell>
        </row>
        <row r="238">
          <cell r="F238">
            <v>65220.047256740865</v>
          </cell>
        </row>
        <row r="239">
          <cell r="F239">
            <v>70596.85815183763</v>
          </cell>
        </row>
        <row r="240">
          <cell r="F240">
            <v>68639.897764789523</v>
          </cell>
        </row>
        <row r="241">
          <cell r="F241">
            <v>64463.463220957463</v>
          </cell>
        </row>
        <row r="242">
          <cell r="F242">
            <v>63972.425084566174</v>
          </cell>
        </row>
        <row r="243">
          <cell r="F243">
            <v>72978.091195978835</v>
          </cell>
        </row>
        <row r="244">
          <cell r="F244">
            <v>72226.550004142526</v>
          </cell>
        </row>
        <row r="245">
          <cell r="F245">
            <v>79611.338084452975</v>
          </cell>
        </row>
        <row r="246">
          <cell r="F246">
            <v>78197.20899682818</v>
          </cell>
        </row>
        <row r="247">
          <cell r="F247">
            <v>85807.164587872976</v>
          </cell>
        </row>
        <row r="248">
          <cell r="F248">
            <v>86780.687134392399</v>
          </cell>
        </row>
        <row r="249">
          <cell r="F249">
            <v>89331.420535171594</v>
          </cell>
        </row>
        <row r="250">
          <cell r="F250">
            <v>82828.195763483571</v>
          </cell>
        </row>
        <row r="251">
          <cell r="F251">
            <v>89185.576539872782</v>
          </cell>
        </row>
        <row r="252">
          <cell r="F252">
            <v>88376.434442462516</v>
          </cell>
        </row>
        <row r="253">
          <cell r="F253">
            <v>93317.719580067715</v>
          </cell>
        </row>
        <row r="254">
          <cell r="F254">
            <v>95192.345212751054</v>
          </cell>
        </row>
        <row r="255">
          <cell r="F255">
            <v>89622.913265034469</v>
          </cell>
        </row>
        <row r="256">
          <cell r="F256">
            <v>88415.036371084003</v>
          </cell>
        </row>
        <row r="257">
          <cell r="F257">
            <v>78310.490859376834</v>
          </cell>
        </row>
        <row r="258">
          <cell r="F258">
            <v>74218.12603318684</v>
          </cell>
        </row>
        <row r="259">
          <cell r="F259">
            <v>76674.457053143225</v>
          </cell>
        </row>
        <row r="260">
          <cell r="F260">
            <v>81564.856540955181</v>
          </cell>
        </row>
        <row r="261">
          <cell r="F261">
            <v>88630.267916891942</v>
          </cell>
        </row>
        <row r="262">
          <cell r="F262">
            <v>88236.861189138785</v>
          </cell>
        </row>
        <row r="263">
          <cell r="F263">
            <v>85283.586434355835</v>
          </cell>
        </row>
        <row r="264">
          <cell r="F264">
            <v>92154.618901297436</v>
          </cell>
        </row>
        <row r="265">
          <cell r="F265">
            <v>95477.118455569231</v>
          </cell>
        </row>
        <row r="266">
          <cell r="F266">
            <v>100680.69869342424</v>
          </cell>
        </row>
        <row r="267">
          <cell r="F267">
            <v>105886.83369792429</v>
          </cell>
        </row>
        <row r="268">
          <cell r="F268">
            <v>105538.0653090377</v>
          </cell>
        </row>
        <row r="269">
          <cell r="F269">
            <v>112075.07029349318</v>
          </cell>
        </row>
        <row r="270">
          <cell r="F270">
            <v>121392.5615958487</v>
          </cell>
        </row>
        <row r="271">
          <cell r="F271">
            <v>117939.2970470759</v>
          </cell>
        </row>
        <row r="272">
          <cell r="F272">
            <v>120792.67404287228</v>
          </cell>
        </row>
        <row r="273">
          <cell r="F273">
            <v>121569.3148440892</v>
          </cell>
        </row>
        <row r="274">
          <cell r="F274">
            <v>120936.92349041159</v>
          </cell>
        </row>
        <row r="275">
          <cell r="F275">
            <v>120936.35388370948</v>
          </cell>
        </row>
        <row r="276">
          <cell r="F276">
            <v>124972.89592974696</v>
          </cell>
        </row>
        <row r="277">
          <cell r="F277">
            <v>166550.34627745743</v>
          </cell>
        </row>
        <row r="278">
          <cell r="F278">
            <v>152503.03516027812</v>
          </cell>
        </row>
        <row r="279">
          <cell r="F279">
            <v>159645.74099004493</v>
          </cell>
        </row>
        <row r="280">
          <cell r="F280">
            <v>155960.74359554943</v>
          </cell>
        </row>
        <row r="281">
          <cell r="F281">
            <v>154861.78931032814</v>
          </cell>
        </row>
        <row r="282">
          <cell r="F282">
            <v>165919.17843946323</v>
          </cell>
        </row>
        <row r="283">
          <cell r="F283">
            <v>148944.37349271888</v>
          </cell>
        </row>
        <row r="284">
          <cell r="F284">
            <v>147157.78051586729</v>
          </cell>
        </row>
        <row r="285">
          <cell r="F285">
            <v>147746.59173492194</v>
          </cell>
        </row>
        <row r="286">
          <cell r="F286">
            <v>146098.3169057928</v>
          </cell>
        </row>
        <row r="287">
          <cell r="F287">
            <v>144850.11786131933</v>
          </cell>
        </row>
        <row r="288">
          <cell r="F288">
            <v>158458.89031907218</v>
          </cell>
        </row>
        <row r="289">
          <cell r="F289">
            <v>163226.83402030056</v>
          </cell>
        </row>
        <row r="290">
          <cell r="F290">
            <v>169666.07780999632</v>
          </cell>
        </row>
        <row r="291">
          <cell r="F291">
            <v>167612.21480898961</v>
          </cell>
        </row>
        <row r="292">
          <cell r="F292">
            <v>178182.94078503863</v>
          </cell>
        </row>
        <row r="293">
          <cell r="F293">
            <v>168846.39943089569</v>
          </cell>
        </row>
        <row r="294">
          <cell r="F294">
            <v>171507.14901021667</v>
          </cell>
        </row>
        <row r="295">
          <cell r="F295">
            <v>165337.07635049199</v>
          </cell>
        </row>
        <row r="296">
          <cell r="F296">
            <v>169681.6466061864</v>
          </cell>
        </row>
        <row r="297">
          <cell r="F297">
            <v>151970.31280792275</v>
          </cell>
        </row>
        <row r="298">
          <cell r="F298">
            <v>153561.36378540227</v>
          </cell>
        </row>
        <row r="299">
          <cell r="F299">
            <v>157394.04197078143</v>
          </cell>
        </row>
        <row r="300">
          <cell r="F300">
            <v>168883.12670585385</v>
          </cell>
        </row>
        <row r="301">
          <cell r="F301">
            <v>173534.14214136181</v>
          </cell>
        </row>
        <row r="302">
          <cell r="F302">
            <v>175787.77573814787</v>
          </cell>
        </row>
        <row r="303">
          <cell r="F303">
            <v>184581.6500733495</v>
          </cell>
        </row>
        <row r="304">
          <cell r="F304">
            <v>195553.39897217668</v>
          </cell>
        </row>
        <row r="305">
          <cell r="F305">
            <v>191335.84573279109</v>
          </cell>
        </row>
        <row r="306">
          <cell r="F306">
            <v>184225.4118144665</v>
          </cell>
        </row>
        <row r="307">
          <cell r="F307">
            <v>183351.12701774423</v>
          </cell>
        </row>
        <row r="308">
          <cell r="F308">
            <v>190653.86378342778</v>
          </cell>
        </row>
        <row r="309">
          <cell r="F309">
            <v>197702.43160861463</v>
          </cell>
        </row>
        <row r="310">
          <cell r="F310">
            <v>205325.38774823491</v>
          </cell>
        </row>
        <row r="311">
          <cell r="F311">
            <v>205887.48926022189</v>
          </cell>
        </row>
        <row r="312">
          <cell r="F312">
            <v>203255.97257365836</v>
          </cell>
        </row>
        <row r="313">
          <cell r="F313">
            <v>204801.6731021773</v>
          </cell>
        </row>
        <row r="314">
          <cell r="F314">
            <v>190013.14765072704</v>
          </cell>
        </row>
        <row r="315">
          <cell r="F315">
            <v>194463.94653539106</v>
          </cell>
        </row>
        <row r="316">
          <cell r="F316">
            <v>200425.90157637445</v>
          </cell>
        </row>
        <row r="317">
          <cell r="F317">
            <v>196425.8790415081</v>
          </cell>
        </row>
        <row r="318">
          <cell r="F318">
            <v>196515.49834237463</v>
          </cell>
        </row>
        <row r="319">
          <cell r="F319">
            <v>193920.31313714659</v>
          </cell>
        </row>
        <row r="320">
          <cell r="F320">
            <v>199121.68095571906</v>
          </cell>
        </row>
        <row r="321">
          <cell r="F321">
            <v>170982.39078907849</v>
          </cell>
        </row>
        <row r="322">
          <cell r="F322">
            <v>181558.36446197217</v>
          </cell>
        </row>
        <row r="323">
          <cell r="F323">
            <v>188485.6805230678</v>
          </cell>
        </row>
        <row r="324">
          <cell r="F324">
            <v>199195.62593313007</v>
          </cell>
        </row>
        <row r="325">
          <cell r="F325">
            <v>201065.11392244665</v>
          </cell>
        </row>
        <row r="326">
          <cell r="F326">
            <v>204528.51323513393</v>
          </cell>
        </row>
        <row r="327">
          <cell r="F327">
            <v>214571.77071226435</v>
          </cell>
        </row>
        <row r="328">
          <cell r="F328">
            <v>217745.65739747076</v>
          </cell>
        </row>
        <row r="329">
          <cell r="F329">
            <v>214032.71195038373</v>
          </cell>
        </row>
        <row r="330">
          <cell r="F330">
            <v>213015.50784999091</v>
          </cell>
        </row>
        <row r="331">
          <cell r="F331">
            <v>205816.94196438187</v>
          </cell>
        </row>
        <row r="332">
          <cell r="F332">
            <v>210930.6914489608</v>
          </cell>
        </row>
        <row r="333">
          <cell r="F333">
            <v>214653.35298624684</v>
          </cell>
        </row>
        <row r="334">
          <cell r="F334">
            <v>214085.07393894222</v>
          </cell>
        </row>
        <row r="335">
          <cell r="F335">
            <v>216024.73233098004</v>
          </cell>
        </row>
        <row r="336">
          <cell r="F336">
            <v>217225.83140197751</v>
          </cell>
        </row>
        <row r="337">
          <cell r="F337">
            <v>211778.78958776663</v>
          </cell>
        </row>
        <row r="338">
          <cell r="F338">
            <v>210814.57538833906</v>
          </cell>
        </row>
        <row r="339">
          <cell r="F339">
            <v>217159.54555658647</v>
          </cell>
        </row>
        <row r="340">
          <cell r="F340">
            <v>202977.93354960394</v>
          </cell>
        </row>
        <row r="341">
          <cell r="F341">
            <v>199510.37477871552</v>
          </cell>
        </row>
        <row r="342">
          <cell r="F342">
            <v>206796.29257274707</v>
          </cell>
        </row>
        <row r="343">
          <cell r="F343">
            <v>210154.25050707819</v>
          </cell>
        </row>
        <row r="344">
          <cell r="F344">
            <v>217115.523498066</v>
          </cell>
        </row>
        <row r="345">
          <cell r="F345">
            <v>216744.75148844204</v>
          </cell>
        </row>
        <row r="346">
          <cell r="F346">
            <v>216672.46226848991</v>
          </cell>
        </row>
        <row r="347">
          <cell r="F347">
            <v>213652.13035064738</v>
          </cell>
        </row>
        <row r="348">
          <cell r="F348">
            <v>218410.17035398216</v>
          </cell>
        </row>
        <row r="349">
          <cell r="F349">
            <v>204987.85716038616</v>
          </cell>
        </row>
        <row r="350">
          <cell r="F350">
            <v>192505.07812306777</v>
          </cell>
        </row>
        <row r="351">
          <cell r="F351">
            <v>208955.27082032184</v>
          </cell>
        </row>
        <row r="352">
          <cell r="F352">
            <v>217279.6705140901</v>
          </cell>
        </row>
        <row r="353">
          <cell r="F353">
            <v>217587.83060867549</v>
          </cell>
        </row>
        <row r="354">
          <cell r="F354">
            <v>223107.51113354907</v>
          </cell>
        </row>
        <row r="355">
          <cell r="F355">
            <v>228747.73915304054</v>
          </cell>
        </row>
        <row r="356">
          <cell r="F356">
            <v>201560.80179659973</v>
          </cell>
        </row>
        <row r="357">
          <cell r="F357">
            <v>207096.5641684155</v>
          </cell>
        </row>
        <row r="358">
          <cell r="F358">
            <v>207548.85506330521</v>
          </cell>
        </row>
        <row r="359">
          <cell r="F359">
            <v>209484.85561823231</v>
          </cell>
        </row>
        <row r="360">
          <cell r="F360">
            <v>206667.2898590572</v>
          </cell>
        </row>
        <row r="361">
          <cell r="F361">
            <v>161100.06448800425</v>
          </cell>
        </row>
        <row r="362">
          <cell r="F362">
            <v>192083.39214242334</v>
          </cell>
        </row>
        <row r="363">
          <cell r="F363">
            <v>190219.97872181379</v>
          </cell>
        </row>
        <row r="364">
          <cell r="F364">
            <v>200323.94256035835</v>
          </cell>
        </row>
        <row r="365">
          <cell r="F365">
            <v>187022.00718122223</v>
          </cell>
        </row>
        <row r="366">
          <cell r="F366">
            <v>190824.18674575724</v>
          </cell>
        </row>
        <row r="367">
          <cell r="F367">
            <v>195741.86068842857</v>
          </cell>
        </row>
        <row r="368">
          <cell r="F368">
            <v>195663.35413687886</v>
          </cell>
        </row>
        <row r="369">
          <cell r="F369">
            <v>202667.69479942575</v>
          </cell>
        </row>
        <row r="370">
          <cell r="F370">
            <v>188647.90862806619</v>
          </cell>
        </row>
        <row r="371">
          <cell r="F371">
            <v>191993.47613281771</v>
          </cell>
        </row>
        <row r="372">
          <cell r="F372">
            <v>199501.5862177707</v>
          </cell>
        </row>
        <row r="373">
          <cell r="F373">
            <v>196463.77714437761</v>
          </cell>
        </row>
        <row r="374">
          <cell r="F374">
            <v>203226.26897992854</v>
          </cell>
        </row>
        <row r="375">
          <cell r="F375">
            <v>203300.83604974585</v>
          </cell>
        </row>
        <row r="376">
          <cell r="F376">
            <v>211865.77295623781</v>
          </cell>
        </row>
        <row r="377">
          <cell r="F377">
            <v>218845.92959262952</v>
          </cell>
        </row>
        <row r="378">
          <cell r="F378">
            <v>231641.55056326589</v>
          </cell>
        </row>
        <row r="379">
          <cell r="F379">
            <v>229973.25560659848</v>
          </cell>
        </row>
        <row r="380">
          <cell r="F380">
            <v>234412.10860463316</v>
          </cell>
        </row>
        <row r="381">
          <cell r="F381">
            <v>235450.64617347065</v>
          </cell>
        </row>
        <row r="382">
          <cell r="F382">
            <v>228384.9779143683</v>
          </cell>
        </row>
        <row r="383">
          <cell r="F383">
            <v>212524.46509220349</v>
          </cell>
        </row>
        <row r="384">
          <cell r="F384">
            <v>215115.97478189456</v>
          </cell>
        </row>
        <row r="385">
          <cell r="F385">
            <v>205040.63376774991</v>
          </cell>
        </row>
        <row r="386">
          <cell r="F386">
            <v>206972.86333165917</v>
          </cell>
        </row>
        <row r="387">
          <cell r="F387">
            <v>214237.48949748857</v>
          </cell>
        </row>
        <row r="388">
          <cell r="F388">
            <v>212362.81818861997</v>
          </cell>
        </row>
        <row r="389">
          <cell r="F389">
            <v>189861.75347459823</v>
          </cell>
        </row>
        <row r="390">
          <cell r="F390">
            <v>190361.75611975844</v>
          </cell>
        </row>
        <row r="391">
          <cell r="F391">
            <v>192370.38473103254</v>
          </cell>
        </row>
        <row r="392">
          <cell r="F392">
            <v>181186.58762944269</v>
          </cell>
        </row>
        <row r="393">
          <cell r="F393">
            <v>173342.16080555139</v>
          </cell>
        </row>
        <row r="394">
          <cell r="F394">
            <v>238546.02974765853</v>
          </cell>
        </row>
        <row r="395">
          <cell r="F395">
            <v>239639.9903324804</v>
          </cell>
        </row>
        <row r="396">
          <cell r="F396">
            <v>113415.11651505089</v>
          </cell>
        </row>
        <row r="397">
          <cell r="F397">
            <v>229674.42736828534</v>
          </cell>
        </row>
        <row r="398">
          <cell r="F398">
            <v>217376.26637824855</v>
          </cell>
        </row>
        <row r="399">
          <cell r="F399">
            <v>210511.53739454428</v>
          </cell>
        </row>
        <row r="400">
          <cell r="F400">
            <v>187723.24395963855</v>
          </cell>
        </row>
        <row r="401">
          <cell r="F401">
            <v>196751.43553327379</v>
          </cell>
        </row>
        <row r="402">
          <cell r="F402">
            <v>165372.19965306768</v>
          </cell>
        </row>
        <row r="403">
          <cell r="F403">
            <v>166443.25046359314</v>
          </cell>
        </row>
        <row r="404">
          <cell r="F404">
            <v>177571.83375884604</v>
          </cell>
        </row>
        <row r="405">
          <cell r="F405">
            <v>171759.11811972345</v>
          </cell>
        </row>
        <row r="406">
          <cell r="F406">
            <v>175031.01053396994</v>
          </cell>
        </row>
        <row r="407">
          <cell r="F407">
            <v>170916.05950438828</v>
          </cell>
        </row>
        <row r="408">
          <cell r="F408">
            <v>171079.38438569236</v>
          </cell>
        </row>
        <row r="409">
          <cell r="F409">
            <v>187579.60322668217</v>
          </cell>
        </row>
        <row r="410">
          <cell r="F410">
            <v>163546.1763511044</v>
          </cell>
        </row>
        <row r="411">
          <cell r="F411">
            <v>174208.82314427421</v>
          </cell>
        </row>
        <row r="412">
          <cell r="F412">
            <v>161807.41253548829</v>
          </cell>
        </row>
        <row r="413">
          <cell r="F413">
            <v>180571.32213132779</v>
          </cell>
        </row>
        <row r="414">
          <cell r="F414">
            <v>205938.30818456714</v>
          </cell>
        </row>
        <row r="415">
          <cell r="F415">
            <v>178674.44317922753</v>
          </cell>
        </row>
        <row r="416">
          <cell r="F416">
            <v>166973.86042288336</v>
          </cell>
        </row>
        <row r="417">
          <cell r="F417">
            <v>176836.43922810099</v>
          </cell>
        </row>
        <row r="418">
          <cell r="F418">
            <v>161974.530431263</v>
          </cell>
        </row>
        <row r="419">
          <cell r="F419">
            <v>189247.02634623565</v>
          </cell>
        </row>
        <row r="420">
          <cell r="F420">
            <v>198567.15770820618</v>
          </cell>
        </row>
        <row r="421">
          <cell r="F421">
            <v>196038.27368185387</v>
          </cell>
        </row>
        <row r="422">
          <cell r="F422">
            <v>187211.9605917818</v>
          </cell>
        </row>
        <row r="423">
          <cell r="F423">
            <v>177432.64013624011</v>
          </cell>
        </row>
        <row r="424">
          <cell r="F424">
            <v>186853.83521514555</v>
          </cell>
        </row>
        <row r="425">
          <cell r="F425">
            <v>193713.03540315339</v>
          </cell>
        </row>
        <row r="426">
          <cell r="F426">
            <v>164236.65706194923</v>
          </cell>
        </row>
        <row r="427">
          <cell r="F427">
            <v>163176.52073246823</v>
          </cell>
        </row>
        <row r="428">
          <cell r="F428">
            <v>168398.15999908926</v>
          </cell>
        </row>
        <row r="429">
          <cell r="F429">
            <v>158765.53390161219</v>
          </cell>
        </row>
        <row r="430">
          <cell r="F430">
            <v>146475.40667592309</v>
          </cell>
        </row>
        <row r="431">
          <cell r="F431">
            <v>136033.82937156197</v>
          </cell>
        </row>
        <row r="432">
          <cell r="F432">
            <v>141104.52858960273</v>
          </cell>
        </row>
        <row r="433">
          <cell r="F433">
            <v>137145.87126274846</v>
          </cell>
        </row>
        <row r="434">
          <cell r="F434">
            <v>158533.51151163573</v>
          </cell>
        </row>
        <row r="435">
          <cell r="F435">
            <v>142344.58725548032</v>
          </cell>
        </row>
        <row r="436">
          <cell r="F436">
            <v>140884.73256015076</v>
          </cell>
        </row>
        <row r="437">
          <cell r="F437">
            <v>139523.11572423807</v>
          </cell>
        </row>
        <row r="438">
          <cell r="F438">
            <v>142408.90542038163</v>
          </cell>
        </row>
        <row r="439">
          <cell r="F439">
            <v>146747.72538119846</v>
          </cell>
        </row>
        <row r="440">
          <cell r="F440">
            <v>134840.63483407418</v>
          </cell>
        </row>
        <row r="441">
          <cell r="F441">
            <v>127246.61804083645</v>
          </cell>
        </row>
        <row r="442">
          <cell r="F442">
            <v>123901.00527927447</v>
          </cell>
        </row>
        <row r="443">
          <cell r="F443">
            <v>114828.67532902068</v>
          </cell>
        </row>
        <row r="444">
          <cell r="F444">
            <v>88841.65858254749</v>
          </cell>
        </row>
        <row r="445">
          <cell r="F445">
            <v>105566.86329355731</v>
          </cell>
        </row>
        <row r="446">
          <cell r="F446">
            <v>112178.11414480649</v>
          </cell>
        </row>
        <row r="447">
          <cell r="F447">
            <v>114057.22431023681</v>
          </cell>
        </row>
        <row r="448">
          <cell r="F448">
            <v>118376.31555016</v>
          </cell>
        </row>
        <row r="449">
          <cell r="F449">
            <v>157143.54202546182</v>
          </cell>
        </row>
        <row r="450">
          <cell r="F450">
            <v>152698.70432122386</v>
          </cell>
        </row>
        <row r="451">
          <cell r="F451">
            <v>152513.1585085415</v>
          </cell>
        </row>
        <row r="452">
          <cell r="F452">
            <v>147905.42376356234</v>
          </cell>
        </row>
        <row r="453">
          <cell r="F453">
            <v>137499.23415621507</v>
          </cell>
        </row>
        <row r="454">
          <cell r="F454">
            <v>143571.39037054239</v>
          </cell>
        </row>
        <row r="455">
          <cell r="F455">
            <v>161636.59421880406</v>
          </cell>
        </row>
        <row r="456">
          <cell r="F456">
            <v>166212.6778178215</v>
          </cell>
        </row>
        <row r="457">
          <cell r="F457">
            <v>157910.22921171208</v>
          </cell>
        </row>
        <row r="458">
          <cell r="F458">
            <v>152870.09962896904</v>
          </cell>
        </row>
        <row r="459">
          <cell r="F459">
            <v>171453.89177156182</v>
          </cell>
        </row>
        <row r="460">
          <cell r="F460">
            <v>177501.89108442698</v>
          </cell>
        </row>
      </sheetData>
      <sheetData sheetId="1" refreshError="1"/>
      <sheetData sheetId="2" refreshError="1">
        <row r="1">
          <cell r="M1" t="str">
            <v>VaR 99%</v>
          </cell>
          <cell r="O1" t="str">
            <v>VaR 95%</v>
          </cell>
          <cell r="P1" t="str">
            <v>VaE 99%</v>
          </cell>
          <cell r="R1" t="str">
            <v>VaE 95%</v>
          </cell>
        </row>
        <row r="2">
          <cell r="M2">
            <v>-691676.01180009486</v>
          </cell>
          <cell r="O2">
            <v>-449251.46914561396</v>
          </cell>
          <cell r="P2">
            <v>771864.38018625276</v>
          </cell>
          <cell r="R2">
            <v>546730.37646999978</v>
          </cell>
        </row>
        <row r="3">
          <cell r="M3">
            <v>-716849.75279874029</v>
          </cell>
          <cell r="O3">
            <v>-651509.61596172</v>
          </cell>
          <cell r="P3">
            <v>798780.03901712026</v>
          </cell>
          <cell r="R3">
            <v>625287.54091121827</v>
          </cell>
        </row>
        <row r="4">
          <cell r="M4">
            <v>-759017.21644356009</v>
          </cell>
          <cell r="O4">
            <v>-707172.62426417402</v>
          </cell>
          <cell r="P4">
            <v>852104.36613697815</v>
          </cell>
          <cell r="R4">
            <v>579101.29588224005</v>
          </cell>
        </row>
        <row r="5">
          <cell r="M5">
            <v>-848031.41697028221</v>
          </cell>
          <cell r="O5">
            <v>-806384.59001785191</v>
          </cell>
          <cell r="P5">
            <v>988622.67752572917</v>
          </cell>
          <cell r="R5">
            <v>666210.0956095471</v>
          </cell>
        </row>
        <row r="6">
          <cell r="M6">
            <v>-863881.28695790144</v>
          </cell>
          <cell r="O6">
            <v>-801325.37701605528</v>
          </cell>
          <cell r="P6">
            <v>1006254.8190251397</v>
          </cell>
          <cell r="R6">
            <v>669235.13021366729</v>
          </cell>
        </row>
        <row r="7">
          <cell r="M7">
            <v>-774197.70609858294</v>
          </cell>
          <cell r="O7">
            <v>-696013.85080922861</v>
          </cell>
          <cell r="P7">
            <v>868076.83754703938</v>
          </cell>
          <cell r="R7">
            <v>596675.49812395347</v>
          </cell>
        </row>
        <row r="8">
          <cell r="M8">
            <v>-1664068.1722788739</v>
          </cell>
          <cell r="O8">
            <v>-1171586.5632957907</v>
          </cell>
          <cell r="P8">
            <v>1077878.8411539998</v>
          </cell>
          <cell r="R8">
            <v>718937.77054214198</v>
          </cell>
        </row>
        <row r="9">
          <cell r="M9">
            <v>-1744100.4161968853</v>
          </cell>
          <cell r="O9">
            <v>-1202232.591990368</v>
          </cell>
          <cell r="P9">
            <v>1187435.494740319</v>
          </cell>
          <cell r="R9">
            <v>766795.3780016033</v>
          </cell>
        </row>
        <row r="10">
          <cell r="M10">
            <v>-1748645.719534266</v>
          </cell>
          <cell r="O10">
            <v>-969812.58816258085</v>
          </cell>
          <cell r="P10">
            <v>1107384.8096597153</v>
          </cell>
          <cell r="R10">
            <v>700071.48105192953</v>
          </cell>
        </row>
        <row r="11">
          <cell r="M11">
            <v>-1662650.5065974167</v>
          </cell>
          <cell r="O11">
            <v>-828192.08212437772</v>
          </cell>
          <cell r="P11">
            <v>1023187.5416910296</v>
          </cell>
          <cell r="R11">
            <v>629695.56491119298</v>
          </cell>
        </row>
        <row r="12">
          <cell r="M12">
            <v>-1612243.1513174025</v>
          </cell>
          <cell r="O12">
            <v>-822504.12601530191</v>
          </cell>
          <cell r="P12">
            <v>1025397.0111213245</v>
          </cell>
          <cell r="R12">
            <v>634764.98106530448</v>
          </cell>
        </row>
        <row r="13">
          <cell r="M13">
            <v>-1674583.529601095</v>
          </cell>
          <cell r="O13">
            <v>-894390.55907873285</v>
          </cell>
          <cell r="P13">
            <v>1097674.6397600237</v>
          </cell>
          <cell r="R13">
            <v>695972.3043135812</v>
          </cell>
        </row>
        <row r="14">
          <cell r="M14">
            <v>-1731373.673271101</v>
          </cell>
          <cell r="O14">
            <v>-965994.77976279985</v>
          </cell>
          <cell r="P14">
            <v>1177995.317311845</v>
          </cell>
          <cell r="R14">
            <v>754695.7453587054</v>
          </cell>
        </row>
        <row r="15">
          <cell r="M15">
            <v>-1860337.6419689239</v>
          </cell>
          <cell r="O15">
            <v>-1091687.2196443256</v>
          </cell>
          <cell r="P15">
            <v>1312943.6305751069</v>
          </cell>
          <cell r="R15">
            <v>859536.57411799498</v>
          </cell>
        </row>
        <row r="16">
          <cell r="M16">
            <v>-1869679.9661514529</v>
          </cell>
          <cell r="O16">
            <v>-1092208.1833603564</v>
          </cell>
          <cell r="P16">
            <v>1324262.3089234564</v>
          </cell>
          <cell r="R16">
            <v>874991.94178680121</v>
          </cell>
        </row>
        <row r="17">
          <cell r="M17">
            <v>-1811775.7748932973</v>
          </cell>
          <cell r="O17">
            <v>-1068275.9011247598</v>
          </cell>
          <cell r="P17">
            <v>1300791.6619152469</v>
          </cell>
          <cell r="R17">
            <v>856420.19945094548</v>
          </cell>
        </row>
        <row r="18">
          <cell r="M18">
            <v>-1813711.3387457328</v>
          </cell>
          <cell r="O18">
            <v>-1074928.0960360642</v>
          </cell>
          <cell r="P18">
            <v>1307468.6083850826</v>
          </cell>
          <cell r="R18">
            <v>863611.41024011327</v>
          </cell>
        </row>
        <row r="19">
          <cell r="M19">
            <v>-1619634.2676929815</v>
          </cell>
          <cell r="O19">
            <v>-910368.4289338449</v>
          </cell>
          <cell r="P19">
            <v>1129910.1232606464</v>
          </cell>
          <cell r="R19">
            <v>731376.9026192812</v>
          </cell>
        </row>
        <row r="20">
          <cell r="M20">
            <v>-1648903.0674618909</v>
          </cell>
          <cell r="O20">
            <v>-900125.46621004795</v>
          </cell>
          <cell r="P20">
            <v>1169879.69344098</v>
          </cell>
          <cell r="R20">
            <v>754776.97284978523</v>
          </cell>
        </row>
        <row r="21">
          <cell r="M21">
            <v>-1683425.6436092181</v>
          </cell>
          <cell r="O21">
            <v>-909692.7147990379</v>
          </cell>
          <cell r="P21">
            <v>1198330.2504833865</v>
          </cell>
          <cell r="R21">
            <v>770239.15530265495</v>
          </cell>
        </row>
        <row r="22">
          <cell r="M22">
            <v>-1605914.4894239497</v>
          </cell>
          <cell r="O22">
            <v>-866825.62835825514</v>
          </cell>
          <cell r="P22">
            <v>1169126.9469459911</v>
          </cell>
          <cell r="R22">
            <v>765233.65492746898</v>
          </cell>
        </row>
        <row r="23">
          <cell r="M23">
            <v>-1706614.6191654028</v>
          </cell>
          <cell r="O23">
            <v>-887483.79926543287</v>
          </cell>
          <cell r="P23">
            <v>1218810.3763931673</v>
          </cell>
          <cell r="R23">
            <v>795784.03918225435</v>
          </cell>
        </row>
        <row r="24">
          <cell r="M24">
            <v>-1544778.0943632587</v>
          </cell>
          <cell r="O24">
            <v>-888976.85546986398</v>
          </cell>
          <cell r="P24">
            <v>1187464.5811027687</v>
          </cell>
          <cell r="R24">
            <v>767916.39734598133</v>
          </cell>
        </row>
        <row r="25">
          <cell r="M25">
            <v>-1603115.8214270368</v>
          </cell>
          <cell r="O25">
            <v>-910272.35656564042</v>
          </cell>
          <cell r="P25">
            <v>1225728.1947370139</v>
          </cell>
          <cell r="R25">
            <v>775556.35395272449</v>
          </cell>
        </row>
        <row r="26">
          <cell r="M26">
            <v>-1168041.0847292228</v>
          </cell>
          <cell r="O26">
            <v>-541369.34583722719</v>
          </cell>
          <cell r="P26">
            <v>1433039.8387137849</v>
          </cell>
          <cell r="R26">
            <v>1348206.9982731249</v>
          </cell>
        </row>
        <row r="27">
          <cell r="M27">
            <v>-1275688.3677062842</v>
          </cell>
          <cell r="O27">
            <v>-602648.63667776564</v>
          </cell>
          <cell r="P27">
            <v>1551480.8696564089</v>
          </cell>
          <cell r="R27">
            <v>1419989.7139361394</v>
          </cell>
        </row>
        <row r="28">
          <cell r="M28">
            <v>-1377160.9982415596</v>
          </cell>
          <cell r="O28">
            <v>-665175.6382930926</v>
          </cell>
          <cell r="P28">
            <v>1695304.1343693968</v>
          </cell>
          <cell r="R28">
            <v>1507459.700208378</v>
          </cell>
        </row>
        <row r="29">
          <cell r="M29">
            <v>-1375552.2407525154</v>
          </cell>
          <cell r="O29">
            <v>-689291.01639525639</v>
          </cell>
          <cell r="P29">
            <v>1758957.9225139273</v>
          </cell>
          <cell r="R29">
            <v>1221851.9231386497</v>
          </cell>
        </row>
        <row r="30">
          <cell r="M30">
            <v>-1372020.6132371004</v>
          </cell>
          <cell r="O30">
            <v>-727920.19357878563</v>
          </cell>
          <cell r="P30">
            <v>1828710.9328944234</v>
          </cell>
          <cell r="R30">
            <v>785436.76697136054</v>
          </cell>
        </row>
        <row r="31">
          <cell r="M31">
            <v>-1277029.5628708214</v>
          </cell>
          <cell r="O31">
            <v>-708962.40046551137</v>
          </cell>
          <cell r="P31">
            <v>1800785.7118418389</v>
          </cell>
          <cell r="R31">
            <v>792756.8953257536</v>
          </cell>
        </row>
        <row r="32">
          <cell r="M32">
            <v>-1337844.0239505123</v>
          </cell>
          <cell r="O32">
            <v>-750147.99301499443</v>
          </cell>
          <cell r="P32">
            <v>1959196.7865352246</v>
          </cell>
          <cell r="R32">
            <v>857451.32065822475</v>
          </cell>
        </row>
        <row r="33">
          <cell r="M33">
            <v>-1283379.462386213</v>
          </cell>
          <cell r="O33">
            <v>-823283.19346905639</v>
          </cell>
          <cell r="P33">
            <v>2008497.5460221292</v>
          </cell>
          <cell r="R33">
            <v>894907.99171755603</v>
          </cell>
        </row>
        <row r="34">
          <cell r="M34">
            <v>-1257555.1560113421</v>
          </cell>
          <cell r="O34">
            <v>-721697.83399976115</v>
          </cell>
          <cell r="P34">
            <v>1898829.1128467002</v>
          </cell>
          <cell r="R34">
            <v>803267.68536657619</v>
          </cell>
        </row>
        <row r="35">
          <cell r="M35">
            <v>-1157278.7285966973</v>
          </cell>
          <cell r="O35">
            <v>-725350.00232768268</v>
          </cell>
          <cell r="P35">
            <v>1832761.8251750723</v>
          </cell>
          <cell r="R35">
            <v>776296.95473437454</v>
          </cell>
        </row>
        <row r="36">
          <cell r="M36">
            <v>-969263.99668060313</v>
          </cell>
          <cell r="O36">
            <v>-701279.67879124091</v>
          </cell>
          <cell r="P36">
            <v>1647964.5145519879</v>
          </cell>
          <cell r="R36">
            <v>1526767.5624717162</v>
          </cell>
        </row>
        <row r="37">
          <cell r="M37">
            <v>-946942.86785170203</v>
          </cell>
          <cell r="O37">
            <v>-747870.67281019676</v>
          </cell>
          <cell r="P37">
            <v>1755676.399462915</v>
          </cell>
          <cell r="R37">
            <v>1605340.8978340991</v>
          </cell>
        </row>
        <row r="38">
          <cell r="M38">
            <v>-959026.63332055137</v>
          </cell>
          <cell r="O38">
            <v>-769416.55295339797</v>
          </cell>
          <cell r="P38">
            <v>1777567.7866626133</v>
          </cell>
          <cell r="R38">
            <v>1598290.1663629706</v>
          </cell>
        </row>
        <row r="39">
          <cell r="M39">
            <v>-897518.94854930171</v>
          </cell>
          <cell r="O39">
            <v>-664915.61779635446</v>
          </cell>
          <cell r="P39">
            <v>1676111.9540324335</v>
          </cell>
          <cell r="R39">
            <v>1528854.1726697567</v>
          </cell>
        </row>
        <row r="40">
          <cell r="M40">
            <v>-989853.77887216758</v>
          </cell>
          <cell r="O40">
            <v>-782421.55685307889</v>
          </cell>
          <cell r="P40">
            <v>1829349.9513133261</v>
          </cell>
          <cell r="R40">
            <v>1620362.9547854809</v>
          </cell>
        </row>
        <row r="41">
          <cell r="M41">
            <v>-2405988.1277048993</v>
          </cell>
          <cell r="O41">
            <v>-1848280.4776588022</v>
          </cell>
          <cell r="P41">
            <v>1940207.1210991605</v>
          </cell>
          <cell r="R41">
            <v>1733840.7358455581</v>
          </cell>
        </row>
        <row r="42">
          <cell r="M42">
            <v>-2201543.1206206465</v>
          </cell>
          <cell r="O42">
            <v>-1612135.8516048561</v>
          </cell>
          <cell r="P42">
            <v>1722869.424868399</v>
          </cell>
          <cell r="R42">
            <v>1551848.2982112709</v>
          </cell>
        </row>
        <row r="43">
          <cell r="M43">
            <v>-2310311.8850976853</v>
          </cell>
          <cell r="O43">
            <v>-1603260.5658019686</v>
          </cell>
          <cell r="P43">
            <v>1837719.7761421518</v>
          </cell>
          <cell r="R43">
            <v>1598125.0617331411</v>
          </cell>
        </row>
        <row r="44">
          <cell r="M44">
            <v>-2350507.1642343188</v>
          </cell>
          <cell r="O44">
            <v>-1539680.9672049193</v>
          </cell>
          <cell r="P44">
            <v>1906154.4207926989</v>
          </cell>
          <cell r="R44">
            <v>1586726.5894658049</v>
          </cell>
        </row>
        <row r="45">
          <cell r="M45">
            <v>-2029671.3283730655</v>
          </cell>
          <cell r="O45">
            <v>-1224877.1977332351</v>
          </cell>
          <cell r="P45">
            <v>1599072.2485977842</v>
          </cell>
          <cell r="R45">
            <v>1337128.8693730417</v>
          </cell>
        </row>
        <row r="46">
          <cell r="M46">
            <v>-2049486.3182936814</v>
          </cell>
          <cell r="O46">
            <v>-762999.91065136506</v>
          </cell>
          <cell r="P46">
            <v>1569390.7539020025</v>
          </cell>
          <cell r="R46">
            <v>984353.2814697735</v>
          </cell>
        </row>
        <row r="47">
          <cell r="M47">
            <v>-2225490.7351580276</v>
          </cell>
          <cell r="O47">
            <v>-837747.06785848318</v>
          </cell>
          <cell r="P47">
            <v>1722988.24492481</v>
          </cell>
          <cell r="R47">
            <v>731145.24573122675</v>
          </cell>
        </row>
        <row r="48">
          <cell r="M48">
            <v>-2266603.8677020161</v>
          </cell>
          <cell r="O48">
            <v>-869662.02030820563</v>
          </cell>
          <cell r="P48">
            <v>1769581.7151941645</v>
          </cell>
          <cell r="R48">
            <v>750032.56510382367</v>
          </cell>
        </row>
        <row r="49">
          <cell r="M49">
            <v>-2461425.1951344134</v>
          </cell>
          <cell r="O49">
            <v>-958195.61282586271</v>
          </cell>
          <cell r="P49">
            <v>1939189.3551979775</v>
          </cell>
          <cell r="R49">
            <v>822816.44251970819</v>
          </cell>
        </row>
        <row r="50">
          <cell r="M50">
            <v>-2404698.9866576437</v>
          </cell>
          <cell r="O50">
            <v>-906450.37675536715</v>
          </cell>
          <cell r="P50">
            <v>1865400.7322250125</v>
          </cell>
          <cell r="R50">
            <v>789834.52006350912</v>
          </cell>
        </row>
        <row r="51">
          <cell r="M51">
            <v>-2433784.2264859295</v>
          </cell>
          <cell r="O51">
            <v>-948687.38949581445</v>
          </cell>
          <cell r="P51">
            <v>1909984.1037281274</v>
          </cell>
          <cell r="R51">
            <v>811162.14790034411</v>
          </cell>
        </row>
        <row r="52">
          <cell r="M52">
            <v>-2615885.4873280493</v>
          </cell>
          <cell r="O52">
            <v>-969183.41628146218</v>
          </cell>
          <cell r="P52">
            <v>2005384.41275068</v>
          </cell>
          <cell r="R52">
            <v>840012.41982405365</v>
          </cell>
        </row>
        <row r="53">
          <cell r="M53">
            <v>-2632604.6593631986</v>
          </cell>
          <cell r="O53">
            <v>-1071042.18508635</v>
          </cell>
          <cell r="P53">
            <v>2124004.6407045261</v>
          </cell>
          <cell r="R53">
            <v>901276.27671814675</v>
          </cell>
        </row>
        <row r="54">
          <cell r="M54">
            <v>-2341272.9972984381</v>
          </cell>
          <cell r="O54">
            <v>-1011879.411508132</v>
          </cell>
          <cell r="P54">
            <v>1764858.7480375154</v>
          </cell>
          <cell r="R54">
            <v>767731.04448085325</v>
          </cell>
        </row>
        <row r="55">
          <cell r="M55">
            <v>-2091600.9250313626</v>
          </cell>
          <cell r="O55">
            <v>-817937.77313709119</v>
          </cell>
          <cell r="P55">
            <v>1587003.7946439122</v>
          </cell>
          <cell r="R55">
            <v>649548.82922116469</v>
          </cell>
        </row>
        <row r="56">
          <cell r="M56">
            <v>-2093668.3111636203</v>
          </cell>
          <cell r="O56">
            <v>-1368733.4226846474</v>
          </cell>
          <cell r="P56">
            <v>1635960.6870311745</v>
          </cell>
          <cell r="R56">
            <v>1231629.783047402</v>
          </cell>
        </row>
        <row r="57">
          <cell r="M57">
            <v>-2230648.9258455057</v>
          </cell>
          <cell r="O57">
            <v>-1442141.3863132095</v>
          </cell>
          <cell r="P57">
            <v>1760551.7683160279</v>
          </cell>
          <cell r="R57">
            <v>1193051.3079192436</v>
          </cell>
        </row>
        <row r="58">
          <cell r="M58">
            <v>-2133787.2205365305</v>
          </cell>
          <cell r="O58">
            <v>-1386428.9989000799</v>
          </cell>
          <cell r="P58">
            <v>1669278.1094833587</v>
          </cell>
          <cell r="R58">
            <v>857430.2638476498</v>
          </cell>
        </row>
        <row r="59">
          <cell r="M59">
            <v>-2071047.2851540204</v>
          </cell>
          <cell r="O59">
            <v>-1338991.9834502407</v>
          </cell>
          <cell r="P59">
            <v>1643415.4653112423</v>
          </cell>
          <cell r="R59">
            <v>1360544.188611225</v>
          </cell>
        </row>
        <row r="60">
          <cell r="M60">
            <v>-2137170.3760437025</v>
          </cell>
          <cell r="O60">
            <v>-1424313.7292990382</v>
          </cell>
          <cell r="P60">
            <v>1736035.5970587975</v>
          </cell>
          <cell r="R60">
            <v>1469417.8582669038</v>
          </cell>
        </row>
        <row r="61">
          <cell r="M61">
            <v>-1588592.2452967092</v>
          </cell>
          <cell r="O61">
            <v>-1015437.0380223818</v>
          </cell>
          <cell r="P61">
            <v>1249400.4259703681</v>
          </cell>
          <cell r="R61">
            <v>1148445.9512882172</v>
          </cell>
        </row>
        <row r="62">
          <cell r="M62">
            <v>-1626270.7508343784</v>
          </cell>
          <cell r="O62">
            <v>-1065841.3657007259</v>
          </cell>
          <cell r="P62">
            <v>2511802.8113540388</v>
          </cell>
          <cell r="R62">
            <v>1728551.662315767</v>
          </cell>
        </row>
        <row r="63">
          <cell r="M63">
            <v>-1609229.3006667714</v>
          </cell>
          <cell r="O63">
            <v>-1037014.5470666668</v>
          </cell>
          <cell r="P63">
            <v>2490341.7940221084</v>
          </cell>
          <cell r="R63">
            <v>1635861.4431749636</v>
          </cell>
        </row>
        <row r="64">
          <cell r="M64">
            <v>-1599305.0657821214</v>
          </cell>
          <cell r="O64">
            <v>-1032033.2883827204</v>
          </cell>
          <cell r="P64">
            <v>2496756.6894487292</v>
          </cell>
          <cell r="R64">
            <v>1503633.3755978392</v>
          </cell>
        </row>
        <row r="65">
          <cell r="M65">
            <v>-1523038.2082046864</v>
          </cell>
          <cell r="O65">
            <v>-937895.81148189085</v>
          </cell>
          <cell r="P65">
            <v>2348439.609132505</v>
          </cell>
          <cell r="R65">
            <v>1303175.0884459175</v>
          </cell>
        </row>
        <row r="66">
          <cell r="M66">
            <v>-1410830.1953537543</v>
          </cell>
          <cell r="O66">
            <v>-809410.13560977078</v>
          </cell>
          <cell r="P66">
            <v>2079203.8634937557</v>
          </cell>
          <cell r="R66">
            <v>1510168.5559947072</v>
          </cell>
        </row>
        <row r="67">
          <cell r="M67">
            <v>-1375674.7102375787</v>
          </cell>
          <cell r="O67">
            <v>-784659.72037029476</v>
          </cell>
          <cell r="P67">
            <v>2020677.1340832061</v>
          </cell>
          <cell r="R67">
            <v>1468871.0692252051</v>
          </cell>
        </row>
        <row r="68">
          <cell r="M68">
            <v>-1272477.271775349</v>
          </cell>
          <cell r="O68">
            <v>-711229.11753893795</v>
          </cell>
          <cell r="P68">
            <v>1963433.7392881589</v>
          </cell>
          <cell r="R68">
            <v>998448.24422917049</v>
          </cell>
        </row>
        <row r="69">
          <cell r="M69">
            <v>-1270454.5181156702</v>
          </cell>
          <cell r="O69">
            <v>-679663.38145586639</v>
          </cell>
          <cell r="P69">
            <v>2096009.1871179019</v>
          </cell>
          <cell r="R69">
            <v>978220.31054346764</v>
          </cell>
        </row>
        <row r="70">
          <cell r="M70">
            <v>-1399766.1535939795</v>
          </cell>
          <cell r="O70">
            <v>-683990.97822621628</v>
          </cell>
          <cell r="P70">
            <v>2089577.0311684394</v>
          </cell>
          <cell r="R70">
            <v>997590.9510181736</v>
          </cell>
        </row>
        <row r="71">
          <cell r="M71">
            <v>-1446204.1444348008</v>
          </cell>
          <cell r="O71">
            <v>-748228.64934557991</v>
          </cell>
          <cell r="P71">
            <v>2300340.474724378</v>
          </cell>
          <cell r="R71">
            <v>899439.37426211406</v>
          </cell>
        </row>
        <row r="72">
          <cell r="M72">
            <v>-1150419.8931962512</v>
          </cell>
          <cell r="O72">
            <v>-820631.36312062922</v>
          </cell>
          <cell r="P72">
            <v>2509870.0694025261</v>
          </cell>
          <cell r="R72">
            <v>831928.28708204383</v>
          </cell>
        </row>
        <row r="73">
          <cell r="M73">
            <v>-1102214.1437507588</v>
          </cell>
          <cell r="O73">
            <v>-777796.94074914022</v>
          </cell>
          <cell r="P73">
            <v>2444552.867345057</v>
          </cell>
          <cell r="R73">
            <v>871920.34529173875</v>
          </cell>
        </row>
        <row r="74">
          <cell r="M74">
            <v>-1155515.6334486068</v>
          </cell>
          <cell r="O74">
            <v>-844458.11146471207</v>
          </cell>
          <cell r="P74">
            <v>2599242.1655588821</v>
          </cell>
          <cell r="R74">
            <v>920208.24902654684</v>
          </cell>
        </row>
        <row r="75">
          <cell r="M75">
            <v>-993941.61631912785</v>
          </cell>
          <cell r="O75">
            <v>-687508.05044203764</v>
          </cell>
          <cell r="P75">
            <v>2991031.1219644966</v>
          </cell>
          <cell r="R75">
            <v>2426345.5211077202</v>
          </cell>
        </row>
        <row r="76">
          <cell r="M76">
            <v>-974434.07054624381</v>
          </cell>
          <cell r="O76">
            <v>-722777.34950422577</v>
          </cell>
          <cell r="P76">
            <v>3066495.852626266</v>
          </cell>
          <cell r="R76">
            <v>2412950.8063043589</v>
          </cell>
        </row>
        <row r="77">
          <cell r="M77">
            <v>-1056977.168211584</v>
          </cell>
          <cell r="O77">
            <v>-795752.81275753584</v>
          </cell>
          <cell r="P77">
            <v>3298771.620777051</v>
          </cell>
          <cell r="R77">
            <v>2509860.1719137379</v>
          </cell>
        </row>
        <row r="78">
          <cell r="M78">
            <v>-906471.76853980368</v>
          </cell>
          <cell r="O78">
            <v>-672144.77803901129</v>
          </cell>
          <cell r="P78">
            <v>2991008.7335152193</v>
          </cell>
          <cell r="R78">
            <v>2161253.6909097694</v>
          </cell>
        </row>
        <row r="79">
          <cell r="M79">
            <v>-819638.68761555234</v>
          </cell>
          <cell r="O79">
            <v>-634999.8978203712</v>
          </cell>
          <cell r="P79">
            <v>2758200.8268160475</v>
          </cell>
          <cell r="R79">
            <v>1911079.1395284615</v>
          </cell>
        </row>
        <row r="80">
          <cell r="M80">
            <v>-696523.54894795537</v>
          </cell>
          <cell r="O80">
            <v>-571854.88505545247</v>
          </cell>
          <cell r="P80">
            <v>2298459.8555535818</v>
          </cell>
          <cell r="R80">
            <v>1512006.1290383323</v>
          </cell>
        </row>
        <row r="81">
          <cell r="M81">
            <v>-752556.15218634321</v>
          </cell>
          <cell r="O81">
            <v>-627020.90091920272</v>
          </cell>
          <cell r="P81">
            <v>2455478.7705665301</v>
          </cell>
          <cell r="R81">
            <v>1406464.3944572785</v>
          </cell>
        </row>
        <row r="82">
          <cell r="M82">
            <v>-769833.5446153325</v>
          </cell>
          <cell r="O82">
            <v>-643166.07492143055</v>
          </cell>
          <cell r="P82">
            <v>2509418.2176138214</v>
          </cell>
          <cell r="R82">
            <v>1198718.4818747866</v>
          </cell>
        </row>
        <row r="83">
          <cell r="M83">
            <v>-742933.43734642316</v>
          </cell>
          <cell r="O83">
            <v>-599876.65303769684</v>
          </cell>
          <cell r="P83">
            <v>2489203.7159330482</v>
          </cell>
          <cell r="R83">
            <v>1044699.5465875594</v>
          </cell>
        </row>
        <row r="84">
          <cell r="M84">
            <v>-938903.1169995151</v>
          </cell>
          <cell r="O84">
            <v>-849084.40251995204</v>
          </cell>
          <cell r="P84">
            <v>2608121.4956234777</v>
          </cell>
          <cell r="R84">
            <v>1094769.4249394797</v>
          </cell>
        </row>
        <row r="85">
          <cell r="M85">
            <v>-984678.23031382926</v>
          </cell>
          <cell r="O85">
            <v>-852682.00874966034</v>
          </cell>
          <cell r="P85">
            <v>2650033.2581386622</v>
          </cell>
          <cell r="R85">
            <v>1426378.0917863452</v>
          </cell>
        </row>
        <row r="86">
          <cell r="M86">
            <v>-1013454.7124934681</v>
          </cell>
          <cell r="O86">
            <v>-852094.18320626637</v>
          </cell>
          <cell r="P86">
            <v>2708753.8513891413</v>
          </cell>
          <cell r="R86">
            <v>1393579.1726203652</v>
          </cell>
        </row>
        <row r="87">
          <cell r="M87">
            <v>-929718.14525007107</v>
          </cell>
          <cell r="O87">
            <v>-775833.70504293358</v>
          </cell>
          <cell r="P87">
            <v>2523627.6449322468</v>
          </cell>
          <cell r="R87">
            <v>1215305.1199868994</v>
          </cell>
        </row>
        <row r="88">
          <cell r="M88">
            <v>-869358.37658337515</v>
          </cell>
          <cell r="O88">
            <v>-697569.73077437654</v>
          </cell>
          <cell r="P88">
            <v>2335269.9208581615</v>
          </cell>
          <cell r="R88">
            <v>979176.37302345794</v>
          </cell>
        </row>
        <row r="89">
          <cell r="M89">
            <v>-883583.05229820928</v>
          </cell>
          <cell r="O89">
            <v>-661907.75647671707</v>
          </cell>
          <cell r="P89">
            <v>2311822.3805732829</v>
          </cell>
          <cell r="R89">
            <v>963111.05563325342</v>
          </cell>
        </row>
        <row r="90">
          <cell r="M90">
            <v>-832496.6350065897</v>
          </cell>
          <cell r="O90">
            <v>-660032.45452334045</v>
          </cell>
          <cell r="P90">
            <v>2076061.1326094719</v>
          </cell>
          <cell r="R90">
            <v>845346.02842440212</v>
          </cell>
        </row>
        <row r="91">
          <cell r="M91">
            <v>-907204.93978511728</v>
          </cell>
          <cell r="O91">
            <v>-742105.40990913834</v>
          </cell>
          <cell r="P91">
            <v>2300949.9567685006</v>
          </cell>
          <cell r="R91">
            <v>935639.5723394216</v>
          </cell>
        </row>
        <row r="92">
          <cell r="M92">
            <v>-950483.9912601707</v>
          </cell>
          <cell r="O92">
            <v>-692306.10610231012</v>
          </cell>
          <cell r="P92">
            <v>2414197.2591934018</v>
          </cell>
          <cell r="R92">
            <v>977866.87901156128</v>
          </cell>
        </row>
        <row r="93">
          <cell r="M93">
            <v>-910270.42515816784</v>
          </cell>
          <cell r="O93">
            <v>-667319.30424962239</v>
          </cell>
          <cell r="P93">
            <v>2260082.7671935228</v>
          </cell>
          <cell r="R93">
            <v>922074.56309174001</v>
          </cell>
        </row>
        <row r="94">
          <cell r="M94">
            <v>-765065.4439948668</v>
          </cell>
          <cell r="O94">
            <v>-555427.28764029744</v>
          </cell>
          <cell r="P94">
            <v>1950812.2962017425</v>
          </cell>
          <cell r="R94">
            <v>846938.89453002787</v>
          </cell>
        </row>
        <row r="95">
          <cell r="M95">
            <v>-803239.6029583629</v>
          </cell>
          <cell r="O95">
            <v>-586945.08840225334</v>
          </cell>
          <cell r="P95">
            <v>2029223.2480094777</v>
          </cell>
          <cell r="R95">
            <v>886758.86241986684</v>
          </cell>
        </row>
        <row r="96">
          <cell r="M96">
            <v>-871672.56662904855</v>
          </cell>
          <cell r="O96">
            <v>-574701.12937404774</v>
          </cell>
          <cell r="P96">
            <v>2200222.1148906117</v>
          </cell>
          <cell r="R96">
            <v>958797.69597237941</v>
          </cell>
        </row>
        <row r="97">
          <cell r="M97">
            <v>-747491.90782872762</v>
          </cell>
          <cell r="O97">
            <v>-639069.28424432315</v>
          </cell>
          <cell r="P97">
            <v>1803525.9017868622</v>
          </cell>
          <cell r="R97">
            <v>746245.31047943863</v>
          </cell>
        </row>
        <row r="98">
          <cell r="M98">
            <v>-792443.81980737008</v>
          </cell>
          <cell r="O98">
            <v>-522686.86353831465</v>
          </cell>
          <cell r="P98">
            <v>1484517.903328561</v>
          </cell>
          <cell r="R98">
            <v>613304.6600078044</v>
          </cell>
        </row>
        <row r="99">
          <cell r="M99">
            <v>-1132621.5949020344</v>
          </cell>
          <cell r="O99">
            <v>-875485.22116353211</v>
          </cell>
          <cell r="P99">
            <v>2601738.4189070375</v>
          </cell>
          <cell r="R99">
            <v>1289038.4573943345</v>
          </cell>
        </row>
        <row r="100">
          <cell r="M100">
            <v>-1226102.4890775692</v>
          </cell>
          <cell r="O100">
            <v>-1145498.3879237883</v>
          </cell>
          <cell r="P100">
            <v>2760493.524905914</v>
          </cell>
          <cell r="R100">
            <v>1374111.4506074958</v>
          </cell>
        </row>
        <row r="101">
          <cell r="M101">
            <v>-1406550.2276085846</v>
          </cell>
          <cell r="O101">
            <v>-1286523.2303761991</v>
          </cell>
          <cell r="P101">
            <v>3127728.406719774</v>
          </cell>
          <cell r="R101">
            <v>1139091.9185473933</v>
          </cell>
        </row>
        <row r="102">
          <cell r="M102">
            <v>-1314669.7838819574</v>
          </cell>
          <cell r="O102">
            <v>-1235744.1106818046</v>
          </cell>
          <cell r="P102">
            <v>2843907.2744960026</v>
          </cell>
          <cell r="R102">
            <v>877685.83938594826</v>
          </cell>
        </row>
        <row r="103">
          <cell r="M103">
            <v>-1245972.1788483872</v>
          </cell>
          <cell r="O103">
            <v>-1133229.1581027184</v>
          </cell>
          <cell r="P103">
            <v>2614485.3665060271</v>
          </cell>
          <cell r="R103">
            <v>771834.20992635936</v>
          </cell>
        </row>
        <row r="104">
          <cell r="M104">
            <v>-1259009.14312482</v>
          </cell>
          <cell r="O104">
            <v>-1129466.666643725</v>
          </cell>
          <cell r="P104">
            <v>2535816.852638755</v>
          </cell>
          <cell r="R104">
            <v>782740.18972244475</v>
          </cell>
        </row>
        <row r="105">
          <cell r="M105">
            <v>-1210619.358790356</v>
          </cell>
          <cell r="O105">
            <v>-1022433.9050568932</v>
          </cell>
          <cell r="P105">
            <v>2024528.5075464419</v>
          </cell>
          <cell r="R105">
            <v>674602.27411306638</v>
          </cell>
        </row>
        <row r="106">
          <cell r="M106">
            <v>-1256117.3076988487</v>
          </cell>
          <cell r="O106">
            <v>-1028120.8692824685</v>
          </cell>
          <cell r="P106">
            <v>1781373.9916090947</v>
          </cell>
          <cell r="R106">
            <v>646618.7059845567</v>
          </cell>
        </row>
        <row r="107">
          <cell r="M107">
            <v>-1173464.2192332668</v>
          </cell>
          <cell r="O107">
            <v>-1005755.6468129191</v>
          </cell>
          <cell r="P107">
            <v>1441987.6882283604</v>
          </cell>
          <cell r="R107">
            <v>457238.50186466554</v>
          </cell>
        </row>
        <row r="108">
          <cell r="M108">
            <v>-1176274.1451585861</v>
          </cell>
          <cell r="O108">
            <v>-1012486.8111322422</v>
          </cell>
          <cell r="P108">
            <v>1314244.3355119533</v>
          </cell>
          <cell r="R108">
            <v>457492.57582470245</v>
          </cell>
        </row>
        <row r="109">
          <cell r="M109">
            <v>-1149710.3553400508</v>
          </cell>
          <cell r="O109">
            <v>-894615.4388182417</v>
          </cell>
          <cell r="P109">
            <v>1252580.1330342127</v>
          </cell>
          <cell r="R109">
            <v>459479.51989776513</v>
          </cell>
        </row>
        <row r="110">
          <cell r="M110">
            <v>-1176036.8938002072</v>
          </cell>
          <cell r="O110">
            <v>-957951.58959313424</v>
          </cell>
          <cell r="P110">
            <v>1301399.01746254</v>
          </cell>
          <cell r="R110">
            <v>459876.65713640925</v>
          </cell>
        </row>
        <row r="111">
          <cell r="M111">
            <v>-1282402.5569820891</v>
          </cell>
          <cell r="O111">
            <v>-1063730.0057971349</v>
          </cell>
          <cell r="P111">
            <v>1466262.3651304774</v>
          </cell>
          <cell r="R111">
            <v>500110.45230769442</v>
          </cell>
        </row>
        <row r="112">
          <cell r="M112">
            <v>-1143880.9559824991</v>
          </cell>
          <cell r="O112">
            <v>-817237.91903934383</v>
          </cell>
          <cell r="P112">
            <v>1281938.0212674008</v>
          </cell>
          <cell r="R112">
            <v>456262.50489539467</v>
          </cell>
        </row>
        <row r="113">
          <cell r="M113">
            <v>-1120899.7537715568</v>
          </cell>
          <cell r="O113">
            <v>-758359.33919847233</v>
          </cell>
          <cell r="P113">
            <v>1270151.6114909938</v>
          </cell>
          <cell r="R113">
            <v>457476.49514112691</v>
          </cell>
        </row>
        <row r="114">
          <cell r="M114">
            <v>-1279345.3088920426</v>
          </cell>
          <cell r="O114">
            <v>-842475.81394993991</v>
          </cell>
          <cell r="P114">
            <v>1495882.8006059164</v>
          </cell>
          <cell r="R114">
            <v>525261.26992048777</v>
          </cell>
        </row>
        <row r="115">
          <cell r="M115">
            <v>-1337904.5927718093</v>
          </cell>
          <cell r="O115">
            <v>-895791.46278320067</v>
          </cell>
          <cell r="P115">
            <v>1604391.3208585808</v>
          </cell>
          <cell r="R115">
            <v>581368.12961344281</v>
          </cell>
        </row>
        <row r="116">
          <cell r="M116">
            <v>-1297024.2108349397</v>
          </cell>
          <cell r="O116">
            <v>-942000.5840362123</v>
          </cell>
          <cell r="P116">
            <v>1642626.3215080271</v>
          </cell>
          <cell r="R116">
            <v>629138.64328850526</v>
          </cell>
        </row>
        <row r="117">
          <cell r="M117">
            <v>-1106984.9675691545</v>
          </cell>
          <cell r="O117">
            <v>-736851.08124366018</v>
          </cell>
          <cell r="P117">
            <v>1341070.059241744</v>
          </cell>
          <cell r="R117">
            <v>723429.00802197726</v>
          </cell>
        </row>
        <row r="118">
          <cell r="M118">
            <v>-1118269.6321678916</v>
          </cell>
          <cell r="O118">
            <v>-786218.31310138653</v>
          </cell>
          <cell r="P118">
            <v>1406499.0211776169</v>
          </cell>
          <cell r="R118">
            <v>753733.14096643368</v>
          </cell>
        </row>
        <row r="119">
          <cell r="M119">
            <v>-1214590.4005195899</v>
          </cell>
          <cell r="O119">
            <v>-860819.62713465118</v>
          </cell>
          <cell r="P119">
            <v>1550245.1910006814</v>
          </cell>
          <cell r="R119">
            <v>826011.61483846582</v>
          </cell>
        </row>
        <row r="120">
          <cell r="M120">
            <v>-1205738.7185564348</v>
          </cell>
          <cell r="O120">
            <v>-759164.60504577542</v>
          </cell>
          <cell r="P120">
            <v>1379130.8886759044</v>
          </cell>
          <cell r="R120">
            <v>741707.31993400643</v>
          </cell>
        </row>
        <row r="121">
          <cell r="M121">
            <v>-1196141.2895175442</v>
          </cell>
          <cell r="O121">
            <v>-768884.27023598657</v>
          </cell>
          <cell r="P121">
            <v>1397129.0385076054</v>
          </cell>
          <cell r="R121">
            <v>757261.74365750176</v>
          </cell>
        </row>
        <row r="122">
          <cell r="M122">
            <v>-1191127.7758492611</v>
          </cell>
          <cell r="O122">
            <v>-801578.6470683408</v>
          </cell>
          <cell r="P122">
            <v>1447002.1796291322</v>
          </cell>
          <cell r="R122">
            <v>778153.22938342404</v>
          </cell>
        </row>
        <row r="123">
          <cell r="M123">
            <v>-1098819.6601394585</v>
          </cell>
          <cell r="O123">
            <v>-697236.57189866237</v>
          </cell>
          <cell r="P123">
            <v>1253779.7720708707</v>
          </cell>
          <cell r="R123">
            <v>680288.24011563347</v>
          </cell>
        </row>
        <row r="124">
          <cell r="M124">
            <v>-1148534.1830439207</v>
          </cell>
          <cell r="O124">
            <v>-769412.93731723039</v>
          </cell>
          <cell r="P124">
            <v>1348716.0559172605</v>
          </cell>
          <cell r="R124">
            <v>739574.03597028274</v>
          </cell>
        </row>
        <row r="125">
          <cell r="M125">
            <v>-1211734.6993588966</v>
          </cell>
          <cell r="O125">
            <v>-832252.82678439468</v>
          </cell>
          <cell r="P125">
            <v>1429654.2991967918</v>
          </cell>
          <cell r="R125">
            <v>817651.84002976725</v>
          </cell>
        </row>
        <row r="126">
          <cell r="M126">
            <v>-1174428.6390631828</v>
          </cell>
          <cell r="O126">
            <v>-803321.137491195</v>
          </cell>
          <cell r="P126">
            <v>1391617.3726053208</v>
          </cell>
          <cell r="R126">
            <v>534904.65642238141</v>
          </cell>
        </row>
        <row r="127">
          <cell r="M127">
            <v>-1170221.1491929081</v>
          </cell>
          <cell r="O127">
            <v>-762934.52010621096</v>
          </cell>
          <cell r="P127">
            <v>1386259.7337075449</v>
          </cell>
          <cell r="R127">
            <v>540162.37558562879</v>
          </cell>
        </row>
        <row r="128">
          <cell r="M128">
            <v>-1090697.9121450006</v>
          </cell>
          <cell r="O128">
            <v>-676390.86826951616</v>
          </cell>
          <cell r="P128">
            <v>1294130.1451839891</v>
          </cell>
          <cell r="R128">
            <v>511696.31961197534</v>
          </cell>
        </row>
        <row r="129">
          <cell r="M129">
            <v>-1136316.5078061421</v>
          </cell>
          <cell r="O129">
            <v>-793151.01337645785</v>
          </cell>
          <cell r="P129">
            <v>1399184.0255066294</v>
          </cell>
          <cell r="R129">
            <v>575029.36671436904</v>
          </cell>
        </row>
        <row r="130">
          <cell r="M130">
            <v>-1141526.3321753216</v>
          </cell>
          <cell r="O130">
            <v>-863761.92021120421</v>
          </cell>
          <cell r="P130">
            <v>1454423.0043739763</v>
          </cell>
          <cell r="R130">
            <v>715608.12928690726</v>
          </cell>
        </row>
        <row r="131">
          <cell r="M131">
            <v>-973711.69725131209</v>
          </cell>
          <cell r="O131">
            <v>-621799.5733096617</v>
          </cell>
          <cell r="P131">
            <v>1300368.5313581445</v>
          </cell>
          <cell r="R131">
            <v>528956.31865477795</v>
          </cell>
        </row>
        <row r="132">
          <cell r="M132">
            <v>-992225.63912502467</v>
          </cell>
          <cell r="O132">
            <v>-640501.20615383203</v>
          </cell>
          <cell r="P132">
            <v>1318772.2122610074</v>
          </cell>
          <cell r="R132">
            <v>588545.98011300212</v>
          </cell>
        </row>
        <row r="133">
          <cell r="M133">
            <v>-1016062.5799672693</v>
          </cell>
          <cell r="O133">
            <v>-588910.61685480981</v>
          </cell>
          <cell r="P133">
            <v>1382525.4634539725</v>
          </cell>
          <cell r="R133">
            <v>554525.36453961965</v>
          </cell>
        </row>
        <row r="134">
          <cell r="M134">
            <v>-896668.95858978783</v>
          </cell>
          <cell r="O134">
            <v>-565147.43171776447</v>
          </cell>
          <cell r="P134">
            <v>1319711.8045671189</v>
          </cell>
          <cell r="R134">
            <v>509877.95458401035</v>
          </cell>
        </row>
        <row r="135">
          <cell r="M135">
            <v>-975821.8017913868</v>
          </cell>
          <cell r="O135">
            <v>-538852.23140784528</v>
          </cell>
          <cell r="P135">
            <v>1171448.0997752147</v>
          </cell>
          <cell r="R135">
            <v>466625.84702639899</v>
          </cell>
        </row>
        <row r="136">
          <cell r="M136">
            <v>-913737.17089656228</v>
          </cell>
          <cell r="O136">
            <v>-513760.23693202599</v>
          </cell>
          <cell r="P136">
            <v>1129833.064042879</v>
          </cell>
          <cell r="R136">
            <v>444732.06882844807</v>
          </cell>
        </row>
        <row r="137">
          <cell r="M137">
            <v>-879687.5136950193</v>
          </cell>
          <cell r="O137">
            <v>-537895.38733968453</v>
          </cell>
          <cell r="P137">
            <v>1238918.8722446221</v>
          </cell>
          <cell r="R137">
            <v>476116.29698205518</v>
          </cell>
        </row>
        <row r="138">
          <cell r="M138">
            <v>-851762.8214883738</v>
          </cell>
          <cell r="O138">
            <v>-516143.4837618827</v>
          </cell>
          <cell r="P138">
            <v>1148476.4661716933</v>
          </cell>
          <cell r="R138">
            <v>443137.0640412065</v>
          </cell>
        </row>
        <row r="139">
          <cell r="M139">
            <v>-801022.54032525525</v>
          </cell>
          <cell r="O139">
            <v>-467059.04946336878</v>
          </cell>
          <cell r="P139">
            <v>1055704.2373941571</v>
          </cell>
          <cell r="R139">
            <v>379758.18308317766</v>
          </cell>
        </row>
        <row r="140">
          <cell r="M140">
            <v>-799343.8814758386</v>
          </cell>
          <cell r="O140">
            <v>-421182.89685125859</v>
          </cell>
          <cell r="P140">
            <v>1057812.5912054256</v>
          </cell>
          <cell r="R140">
            <v>388095.24513910082</v>
          </cell>
        </row>
        <row r="141">
          <cell r="M141">
            <v>-808845.77003094926</v>
          </cell>
          <cell r="O141">
            <v>-411378.10796005587</v>
          </cell>
          <cell r="P141">
            <v>1072425.40192293</v>
          </cell>
          <cell r="R141">
            <v>399304.57339901349</v>
          </cell>
        </row>
        <row r="142">
          <cell r="M142">
            <v>-820111.22729661816</v>
          </cell>
          <cell r="O142">
            <v>-434402.06445946946</v>
          </cell>
          <cell r="P142">
            <v>1097375.9977738555</v>
          </cell>
          <cell r="R142">
            <v>414619.5560415209</v>
          </cell>
        </row>
        <row r="143">
          <cell r="M143">
            <v>-850895.26621685049</v>
          </cell>
          <cell r="O143">
            <v>-458453.30131484079</v>
          </cell>
          <cell r="P143">
            <v>1149165.096595251</v>
          </cell>
          <cell r="R143">
            <v>437986.83434102125</v>
          </cell>
        </row>
        <row r="144">
          <cell r="M144">
            <v>-800964.55551905138</v>
          </cell>
          <cell r="O144">
            <v>-388672.96864954918</v>
          </cell>
          <cell r="P144">
            <v>1046657.1951026149</v>
          </cell>
          <cell r="R144">
            <v>373252.58752286783</v>
          </cell>
        </row>
        <row r="145">
          <cell r="M145">
            <v>-837924.04500062927</v>
          </cell>
          <cell r="O145">
            <v>-427407.29626172711</v>
          </cell>
          <cell r="P145">
            <v>1111681.86753323</v>
          </cell>
          <cell r="R145">
            <v>415626.88801597909</v>
          </cell>
        </row>
        <row r="146">
          <cell r="M146">
            <v>-779973.02275657083</v>
          </cell>
          <cell r="O146">
            <v>-367450.58929245739</v>
          </cell>
          <cell r="P146">
            <v>993821.18191844982</v>
          </cell>
          <cell r="R146">
            <v>358968.25744353828</v>
          </cell>
        </row>
        <row r="147">
          <cell r="M147">
            <v>-778596.70112773182</v>
          </cell>
          <cell r="O147">
            <v>-385960.01743198489</v>
          </cell>
          <cell r="P147">
            <v>1022746.7765475455</v>
          </cell>
          <cell r="R147">
            <v>380477.44881487422</v>
          </cell>
        </row>
        <row r="148">
          <cell r="M148">
            <v>-731627.87412527739</v>
          </cell>
          <cell r="O148">
            <v>-290242.39403155429</v>
          </cell>
          <cell r="P148">
            <v>826753.27495748282</v>
          </cell>
          <cell r="R148">
            <v>319335.69065619563</v>
          </cell>
        </row>
        <row r="149">
          <cell r="M149">
            <v>-781814.39824309305</v>
          </cell>
          <cell r="O149">
            <v>-340249.2473695912</v>
          </cell>
          <cell r="P149">
            <v>983219.3887415597</v>
          </cell>
          <cell r="R149">
            <v>365179.42776557448</v>
          </cell>
        </row>
        <row r="150">
          <cell r="M150">
            <v>-825125.79194344883</v>
          </cell>
          <cell r="O150">
            <v>-382551.90279198461</v>
          </cell>
          <cell r="P150">
            <v>1065441.9176466165</v>
          </cell>
          <cell r="R150">
            <v>391905.97535482037</v>
          </cell>
        </row>
        <row r="151">
          <cell r="M151">
            <v>-835410.53585320059</v>
          </cell>
          <cell r="O151">
            <v>-410102.3968451409</v>
          </cell>
          <cell r="P151">
            <v>1099984.6094075185</v>
          </cell>
          <cell r="R151">
            <v>410722.7907717062</v>
          </cell>
        </row>
        <row r="152">
          <cell r="M152">
            <v>-847331.02184851922</v>
          </cell>
          <cell r="O152">
            <v>-439150.36516758759</v>
          </cell>
          <cell r="P152">
            <v>1150550.4296752738</v>
          </cell>
          <cell r="R152">
            <v>451472.77347798832</v>
          </cell>
        </row>
        <row r="153">
          <cell r="M153">
            <v>-829747.95133766986</v>
          </cell>
          <cell r="O153">
            <v>-337373.98156562395</v>
          </cell>
          <cell r="P153">
            <v>1014236.7502581804</v>
          </cell>
          <cell r="R153">
            <v>379700.13757651241</v>
          </cell>
        </row>
        <row r="154">
          <cell r="M154">
            <v>-862034.86814441055</v>
          </cell>
          <cell r="O154">
            <v>-383576.42752175906</v>
          </cell>
          <cell r="P154">
            <v>1101382.8655479704</v>
          </cell>
          <cell r="R154">
            <v>403780.5121943191</v>
          </cell>
        </row>
        <row r="155">
          <cell r="M155">
            <v>-867617.77850208327</v>
          </cell>
          <cell r="O155">
            <v>-349388.063760666</v>
          </cell>
          <cell r="P155">
            <v>1031443.5575348253</v>
          </cell>
          <cell r="R155">
            <v>381070.06643065537</v>
          </cell>
        </row>
        <row r="156">
          <cell r="M156">
            <v>-927912.04225162859</v>
          </cell>
          <cell r="O156">
            <v>-364233.19897263881</v>
          </cell>
          <cell r="P156">
            <v>1057194.3292220009</v>
          </cell>
          <cell r="R156">
            <v>402512.20066556276</v>
          </cell>
        </row>
        <row r="157">
          <cell r="M157">
            <v>-831407.36447224801</v>
          </cell>
          <cell r="O157">
            <v>-331137.71350229345</v>
          </cell>
          <cell r="P157">
            <v>961255.15716735716</v>
          </cell>
          <cell r="R157">
            <v>365867.37838398857</v>
          </cell>
        </row>
        <row r="158">
          <cell r="M158">
            <v>-862223.85343554185</v>
          </cell>
          <cell r="O158">
            <v>-351677.94820747251</v>
          </cell>
          <cell r="P158">
            <v>1070215.6220184006</v>
          </cell>
          <cell r="R158">
            <v>393414.27646771894</v>
          </cell>
        </row>
        <row r="159">
          <cell r="M159">
            <v>-916290.24453471915</v>
          </cell>
          <cell r="O159">
            <v>-417038.63640241453</v>
          </cell>
          <cell r="P159">
            <v>1193571.8089976367</v>
          </cell>
          <cell r="R159">
            <v>436774.32588047482</v>
          </cell>
        </row>
        <row r="160">
          <cell r="M160">
            <v>-904177.57011734729</v>
          </cell>
          <cell r="O160">
            <v>-431154.42490015639</v>
          </cell>
          <cell r="P160">
            <v>1202368.7082079577</v>
          </cell>
          <cell r="R160">
            <v>449291.39515145239</v>
          </cell>
        </row>
        <row r="161">
          <cell r="M161">
            <v>-909220.23981166852</v>
          </cell>
          <cell r="O161">
            <v>-431908.19651641732</v>
          </cell>
          <cell r="P161">
            <v>1214132.906160475</v>
          </cell>
          <cell r="R161">
            <v>461470.59637243045</v>
          </cell>
        </row>
        <row r="162">
          <cell r="M162">
            <v>-989898.98578071478</v>
          </cell>
          <cell r="O162">
            <v>-746814.17068384041</v>
          </cell>
          <cell r="P162">
            <v>1293113.9498334283</v>
          </cell>
          <cell r="R162">
            <v>479821.77109152381</v>
          </cell>
        </row>
        <row r="163">
          <cell r="M163">
            <v>-998282.53729774279</v>
          </cell>
          <cell r="O163">
            <v>-642417.33432692639</v>
          </cell>
          <cell r="P163">
            <v>1233518.8925768666</v>
          </cell>
          <cell r="R163">
            <v>455443.08677366679</v>
          </cell>
        </row>
        <row r="164">
          <cell r="M164">
            <v>-1061262.8208102314</v>
          </cell>
          <cell r="O164">
            <v>-668928.12744433642</v>
          </cell>
          <cell r="P164">
            <v>1293671.8913624743</v>
          </cell>
          <cell r="R164">
            <v>476980.14728457248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Sheet1"/>
      <sheetName val="Sheet17"/>
      <sheetName val="whole-loan summary"/>
      <sheetName val="Sheet18"/>
      <sheetName val="tsy summary"/>
      <sheetName val="tsy_unwind"/>
      <sheetName val="Forward rate locks"/>
      <sheetName val="scenario"/>
      <sheetName val="fpa"/>
      <sheetName val="forward rolls"/>
      <sheetName val="tsy unwind"/>
      <sheetName val="cost adj"/>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row r="11">
          <cell r="D11">
            <v>4.9000000000000002E-2</v>
          </cell>
        </row>
        <row r="155">
          <cell r="F155">
            <v>105775000</v>
          </cell>
          <cell r="N155">
            <v>-4258562.5</v>
          </cell>
        </row>
      </sheetData>
      <sheetData sheetId="6" refreshError="1">
        <row r="16">
          <cell r="M1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ables/table1.xml><?xml version="1.0" encoding="utf-8"?>
<table xmlns="http://schemas.openxmlformats.org/spreadsheetml/2006/main" id="1" name="Tabla1938" displayName="Tabla1938" ref="A2:C21" totalsRowShown="0" tableBorderDxfId="31">
  <tableColumns count="3">
    <tableColumn id="1" name=" " dataDxfId="29" totalsRowDxfId="30"/>
    <tableColumn id="2" name="Column1" dataDxfId="28"/>
    <tableColumn id="3" name="Column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BI278"/>
  <sheetViews>
    <sheetView tabSelected="1" zoomScale="80" zoomScaleNormal="80" workbookViewId="0">
      <pane xSplit="5" ySplit="10" topLeftCell="F11" activePane="bottomRight" state="frozen"/>
      <selection activeCell="D40" sqref="D40"/>
      <selection pane="topRight" activeCell="D40" sqref="D40"/>
      <selection pane="bottomLeft" activeCell="D40" sqref="D40"/>
      <selection pane="bottomRight" activeCell="F11" sqref="F11"/>
    </sheetView>
  </sheetViews>
  <sheetFormatPr defaultRowHeight="12.75"/>
  <cols>
    <col min="1" max="1" width="2.42578125" style="28" customWidth="1"/>
    <col min="2" max="2" width="30.42578125" style="29" hidden="1" customWidth="1"/>
    <col min="3" max="3" width="10.85546875" style="28" bestFit="1" customWidth="1"/>
    <col min="4" max="4" width="8.28515625" style="30" customWidth="1"/>
    <col min="5" max="5" width="45.42578125" style="35" customWidth="1"/>
    <col min="6" max="9" width="11.140625" style="40" customWidth="1"/>
    <col min="10" max="10" width="2.42578125" style="40" customWidth="1"/>
    <col min="11" max="19" width="11.140625" style="40" customWidth="1"/>
    <col min="20" max="20" width="2.42578125" style="42" customWidth="1"/>
    <col min="21" max="29" width="11.140625" style="40" customWidth="1"/>
    <col min="30" max="30" width="2.42578125" style="42" customWidth="1"/>
    <col min="31" max="39" width="11.140625" style="40" customWidth="1"/>
    <col min="40" max="40" width="2.42578125" style="42" customWidth="1"/>
    <col min="41" max="49" width="11.140625" style="40" customWidth="1"/>
    <col min="50" max="50" width="2.42578125" style="42" customWidth="1"/>
    <col min="51" max="59" width="11.140625" style="40" customWidth="1"/>
    <col min="60" max="60" width="2.5703125" style="34" customWidth="1"/>
    <col min="61" max="61" width="8" style="33" hidden="1" customWidth="1"/>
    <col min="62" max="16384" width="9.140625" style="34"/>
  </cols>
  <sheetData>
    <row r="2" spans="1:61" hidden="1">
      <c r="B2" s="29" t="s">
        <v>19</v>
      </c>
      <c r="C2" s="28" t="s">
        <v>20</v>
      </c>
      <c r="E2" s="31" t="s">
        <v>17</v>
      </c>
      <c r="F2" s="32" t="str">
        <f>$E$2</f>
        <v>BSI</v>
      </c>
      <c r="G2" s="32" t="str">
        <f t="shared" ref="G2:I2" si="0">$E$2</f>
        <v>BSI</v>
      </c>
      <c r="H2" s="32" t="str">
        <f t="shared" si="0"/>
        <v>BSI</v>
      </c>
      <c r="I2" s="32" t="str">
        <f t="shared" si="0"/>
        <v>BSI</v>
      </c>
      <c r="J2" s="32"/>
      <c r="K2" s="32" t="str">
        <f t="shared" ref="K2:BG2" si="1">+$E$2</f>
        <v>BSI</v>
      </c>
      <c r="L2" s="32" t="str">
        <f t="shared" si="1"/>
        <v>BSI</v>
      </c>
      <c r="M2" s="32" t="str">
        <f t="shared" si="1"/>
        <v>BSI</v>
      </c>
      <c r="N2" s="32" t="str">
        <f t="shared" si="1"/>
        <v>BSI</v>
      </c>
      <c r="O2" s="32" t="str">
        <f t="shared" si="1"/>
        <v>BSI</v>
      </c>
      <c r="P2" s="32" t="str">
        <f t="shared" si="1"/>
        <v>BSI</v>
      </c>
      <c r="Q2" s="32" t="str">
        <f t="shared" si="1"/>
        <v>BSI</v>
      </c>
      <c r="R2" s="32" t="str">
        <f t="shared" si="1"/>
        <v>BSI</v>
      </c>
      <c r="S2" s="32" t="str">
        <f t="shared" si="1"/>
        <v>BSI</v>
      </c>
      <c r="T2" s="32"/>
      <c r="U2" s="32" t="str">
        <f t="shared" si="1"/>
        <v>BSI</v>
      </c>
      <c r="V2" s="32" t="str">
        <f t="shared" si="1"/>
        <v>BSI</v>
      </c>
      <c r="W2" s="32" t="str">
        <f t="shared" si="1"/>
        <v>BSI</v>
      </c>
      <c r="X2" s="32" t="str">
        <f t="shared" si="1"/>
        <v>BSI</v>
      </c>
      <c r="Y2" s="32" t="str">
        <f t="shared" si="1"/>
        <v>BSI</v>
      </c>
      <c r="Z2" s="32" t="str">
        <f t="shared" si="1"/>
        <v>BSI</v>
      </c>
      <c r="AA2" s="32" t="str">
        <f t="shared" si="1"/>
        <v>BSI</v>
      </c>
      <c r="AB2" s="32" t="str">
        <f t="shared" si="1"/>
        <v>BSI</v>
      </c>
      <c r="AC2" s="32" t="str">
        <f t="shared" si="1"/>
        <v>BSI</v>
      </c>
      <c r="AD2" s="32"/>
      <c r="AE2" s="32" t="str">
        <f t="shared" si="1"/>
        <v>BSI</v>
      </c>
      <c r="AF2" s="32" t="str">
        <f t="shared" si="1"/>
        <v>BSI</v>
      </c>
      <c r="AG2" s="32" t="str">
        <f t="shared" si="1"/>
        <v>BSI</v>
      </c>
      <c r="AH2" s="32" t="str">
        <f t="shared" si="1"/>
        <v>BSI</v>
      </c>
      <c r="AI2" s="32" t="str">
        <f t="shared" si="1"/>
        <v>BSI</v>
      </c>
      <c r="AJ2" s="32" t="str">
        <f t="shared" si="1"/>
        <v>BSI</v>
      </c>
      <c r="AK2" s="32" t="str">
        <f t="shared" si="1"/>
        <v>BSI</v>
      </c>
      <c r="AL2" s="32" t="str">
        <f t="shared" si="1"/>
        <v>BSI</v>
      </c>
      <c r="AM2" s="32" t="str">
        <f t="shared" si="1"/>
        <v>BSI</v>
      </c>
      <c r="AN2" s="32"/>
      <c r="AO2" s="32" t="str">
        <f t="shared" si="1"/>
        <v>BSI</v>
      </c>
      <c r="AP2" s="32" t="str">
        <f t="shared" si="1"/>
        <v>BSI</v>
      </c>
      <c r="AQ2" s="32" t="str">
        <f t="shared" si="1"/>
        <v>BSI</v>
      </c>
      <c r="AR2" s="32" t="str">
        <f t="shared" si="1"/>
        <v>BSI</v>
      </c>
      <c r="AS2" s="32" t="str">
        <f t="shared" si="1"/>
        <v>BSI</v>
      </c>
      <c r="AT2" s="32" t="str">
        <f t="shared" si="1"/>
        <v>BSI</v>
      </c>
      <c r="AU2" s="32" t="str">
        <f t="shared" si="1"/>
        <v>BSI</v>
      </c>
      <c r="AV2" s="32" t="str">
        <f t="shared" si="1"/>
        <v>BSI</v>
      </c>
      <c r="AW2" s="32" t="str">
        <f t="shared" si="1"/>
        <v>BSI</v>
      </c>
      <c r="AX2" s="32"/>
      <c r="AY2" s="32" t="str">
        <f t="shared" si="1"/>
        <v>BSI</v>
      </c>
      <c r="AZ2" s="32" t="str">
        <f t="shared" si="1"/>
        <v>BSI</v>
      </c>
      <c r="BA2" s="32" t="str">
        <f t="shared" si="1"/>
        <v>BSI</v>
      </c>
      <c r="BB2" s="32" t="str">
        <f t="shared" si="1"/>
        <v>BSI</v>
      </c>
      <c r="BC2" s="32" t="str">
        <f t="shared" si="1"/>
        <v>BSI</v>
      </c>
      <c r="BD2" s="32" t="str">
        <f t="shared" si="1"/>
        <v>BSI</v>
      </c>
      <c r="BE2" s="32" t="str">
        <f t="shared" si="1"/>
        <v>BSI</v>
      </c>
      <c r="BF2" s="32" t="str">
        <f t="shared" si="1"/>
        <v>BSI</v>
      </c>
      <c r="BG2" s="32" t="str">
        <f t="shared" si="1"/>
        <v>BSI</v>
      </c>
      <c r="BH2" s="31"/>
      <c r="BI2" s="33" t="s">
        <v>19</v>
      </c>
    </row>
    <row r="3" spans="1:61" hidden="1">
      <c r="C3" s="28" t="s">
        <v>20</v>
      </c>
      <c r="F3" s="32" t="s">
        <v>21</v>
      </c>
      <c r="G3" s="32" t="s">
        <v>21</v>
      </c>
      <c r="H3" s="32" t="s">
        <v>21</v>
      </c>
      <c r="I3" s="32" t="s">
        <v>22</v>
      </c>
      <c r="J3" s="32"/>
      <c r="K3" s="32" t="s">
        <v>22</v>
      </c>
      <c r="L3" s="32" t="s">
        <v>22</v>
      </c>
      <c r="M3" s="32" t="s">
        <v>22</v>
      </c>
      <c r="N3" s="32" t="s">
        <v>22</v>
      </c>
      <c r="O3" s="32" t="s">
        <v>22</v>
      </c>
      <c r="P3" s="32" t="s">
        <v>22</v>
      </c>
      <c r="Q3" s="32" t="s">
        <v>22</v>
      </c>
      <c r="R3" s="32" t="s">
        <v>22</v>
      </c>
      <c r="S3" s="32" t="s">
        <v>22</v>
      </c>
      <c r="T3" s="32"/>
      <c r="U3" s="32" t="s">
        <v>22</v>
      </c>
      <c r="V3" s="32" t="s">
        <v>22</v>
      </c>
      <c r="W3" s="32" t="s">
        <v>22</v>
      </c>
      <c r="X3" s="32" t="s">
        <v>22</v>
      </c>
      <c r="Y3" s="32" t="s">
        <v>22</v>
      </c>
      <c r="Z3" s="32" t="s">
        <v>22</v>
      </c>
      <c r="AA3" s="32" t="s">
        <v>22</v>
      </c>
      <c r="AB3" s="32" t="s">
        <v>22</v>
      </c>
      <c r="AC3" s="32" t="s">
        <v>22</v>
      </c>
      <c r="AD3" s="32"/>
      <c r="AE3" s="32" t="s">
        <v>22</v>
      </c>
      <c r="AF3" s="32" t="s">
        <v>22</v>
      </c>
      <c r="AG3" s="32" t="s">
        <v>22</v>
      </c>
      <c r="AH3" s="32" t="s">
        <v>22</v>
      </c>
      <c r="AI3" s="32" t="s">
        <v>22</v>
      </c>
      <c r="AJ3" s="32" t="s">
        <v>22</v>
      </c>
      <c r="AK3" s="32" t="s">
        <v>22</v>
      </c>
      <c r="AL3" s="32" t="s">
        <v>22</v>
      </c>
      <c r="AM3" s="32" t="s">
        <v>22</v>
      </c>
      <c r="AN3" s="32"/>
      <c r="AO3" s="32" t="s">
        <v>22</v>
      </c>
      <c r="AP3" s="32" t="s">
        <v>22</v>
      </c>
      <c r="AQ3" s="32" t="s">
        <v>22</v>
      </c>
      <c r="AR3" s="32" t="s">
        <v>22</v>
      </c>
      <c r="AS3" s="32" t="s">
        <v>22</v>
      </c>
      <c r="AT3" s="32" t="s">
        <v>22</v>
      </c>
      <c r="AU3" s="32" t="s">
        <v>22</v>
      </c>
      <c r="AV3" s="32" t="s">
        <v>22</v>
      </c>
      <c r="AW3" s="32" t="s">
        <v>22</v>
      </c>
      <c r="AX3" s="32"/>
      <c r="AY3" s="32" t="s">
        <v>22</v>
      </c>
      <c r="AZ3" s="32" t="s">
        <v>22</v>
      </c>
      <c r="BA3" s="32" t="s">
        <v>22</v>
      </c>
      <c r="BB3" s="32" t="s">
        <v>22</v>
      </c>
      <c r="BC3" s="32" t="s">
        <v>22</v>
      </c>
      <c r="BD3" s="32" t="s">
        <v>22</v>
      </c>
      <c r="BE3" s="32" t="s">
        <v>22</v>
      </c>
      <c r="BF3" s="32" t="s">
        <v>22</v>
      </c>
      <c r="BG3" s="32" t="s">
        <v>22</v>
      </c>
      <c r="BH3" s="31"/>
    </row>
    <row r="4" spans="1:61" hidden="1">
      <c r="C4" s="28" t="s">
        <v>20</v>
      </c>
      <c r="E4" s="31" t="s">
        <v>23</v>
      </c>
      <c r="F4" s="32" t="s">
        <v>24</v>
      </c>
      <c r="G4" s="32" t="s">
        <v>24</v>
      </c>
      <c r="H4" s="32" t="s">
        <v>24</v>
      </c>
      <c r="I4" s="32" t="s">
        <v>24</v>
      </c>
      <c r="J4" s="32"/>
      <c r="K4" s="32" t="s">
        <v>25</v>
      </c>
      <c r="L4" s="32" t="s">
        <v>25</v>
      </c>
      <c r="M4" s="32" t="s">
        <v>25</v>
      </c>
      <c r="N4" s="32" t="s">
        <v>25</v>
      </c>
      <c r="O4" s="32" t="s">
        <v>25</v>
      </c>
      <c r="P4" s="32" t="s">
        <v>25</v>
      </c>
      <c r="Q4" s="32" t="s">
        <v>25</v>
      </c>
      <c r="R4" s="32" t="s">
        <v>25</v>
      </c>
      <c r="S4" s="32" t="s">
        <v>25</v>
      </c>
      <c r="T4" s="32"/>
      <c r="U4" s="32" t="s">
        <v>26</v>
      </c>
      <c r="V4" s="32" t="s">
        <v>26</v>
      </c>
      <c r="W4" s="32" t="s">
        <v>26</v>
      </c>
      <c r="X4" s="32" t="s">
        <v>26</v>
      </c>
      <c r="Y4" s="32" t="s">
        <v>26</v>
      </c>
      <c r="Z4" s="32" t="s">
        <v>26</v>
      </c>
      <c r="AA4" s="32" t="s">
        <v>26</v>
      </c>
      <c r="AB4" s="32" t="s">
        <v>26</v>
      </c>
      <c r="AC4" s="32" t="s">
        <v>26</v>
      </c>
      <c r="AD4" s="32"/>
      <c r="AE4" s="32" t="s">
        <v>27</v>
      </c>
      <c r="AF4" s="32" t="s">
        <v>27</v>
      </c>
      <c r="AG4" s="32" t="s">
        <v>27</v>
      </c>
      <c r="AH4" s="32" t="s">
        <v>27</v>
      </c>
      <c r="AI4" s="32" t="s">
        <v>27</v>
      </c>
      <c r="AJ4" s="32" t="s">
        <v>27</v>
      </c>
      <c r="AK4" s="32" t="s">
        <v>27</v>
      </c>
      <c r="AL4" s="32" t="s">
        <v>27</v>
      </c>
      <c r="AM4" s="32" t="s">
        <v>27</v>
      </c>
      <c r="AN4" s="32"/>
      <c r="AO4" s="32" t="s">
        <v>28</v>
      </c>
      <c r="AP4" s="32" t="s">
        <v>28</v>
      </c>
      <c r="AQ4" s="32" t="s">
        <v>28</v>
      </c>
      <c r="AR4" s="32" t="s">
        <v>28</v>
      </c>
      <c r="AS4" s="32" t="s">
        <v>28</v>
      </c>
      <c r="AT4" s="32" t="s">
        <v>28</v>
      </c>
      <c r="AU4" s="32" t="s">
        <v>28</v>
      </c>
      <c r="AV4" s="32" t="s">
        <v>28</v>
      </c>
      <c r="AW4" s="32" t="s">
        <v>28</v>
      </c>
      <c r="AX4" s="32"/>
      <c r="AY4" s="32" t="s">
        <v>29</v>
      </c>
      <c r="AZ4" s="32" t="s">
        <v>29</v>
      </c>
      <c r="BA4" s="32" t="s">
        <v>29</v>
      </c>
      <c r="BB4" s="32" t="s">
        <v>29</v>
      </c>
      <c r="BC4" s="32" t="s">
        <v>29</v>
      </c>
      <c r="BD4" s="32" t="s">
        <v>29</v>
      </c>
      <c r="BE4" s="32" t="s">
        <v>29</v>
      </c>
      <c r="BF4" s="32" t="s">
        <v>29</v>
      </c>
      <c r="BG4" s="32" t="s">
        <v>29</v>
      </c>
      <c r="BH4" s="31"/>
    </row>
    <row r="5" spans="1:61" hidden="1">
      <c r="C5" s="28" t="s">
        <v>20</v>
      </c>
      <c r="E5" s="31" t="s">
        <v>30</v>
      </c>
      <c r="F5" s="32" t="s">
        <v>31</v>
      </c>
      <c r="G5" s="32" t="s">
        <v>32</v>
      </c>
      <c r="H5" s="32" t="s">
        <v>33</v>
      </c>
      <c r="I5" s="32" t="s">
        <v>34</v>
      </c>
      <c r="J5" s="32"/>
      <c r="K5" s="32" t="s">
        <v>35</v>
      </c>
      <c r="L5" s="32" t="s">
        <v>36</v>
      </c>
      <c r="M5" s="32" t="s">
        <v>37</v>
      </c>
      <c r="N5" s="32" t="s">
        <v>38</v>
      </c>
      <c r="O5" s="32" t="s">
        <v>39</v>
      </c>
      <c r="P5" s="32" t="s">
        <v>40</v>
      </c>
      <c r="Q5" s="32" t="s">
        <v>41</v>
      </c>
      <c r="R5" s="32" t="s">
        <v>42</v>
      </c>
      <c r="S5" s="32" t="s">
        <v>43</v>
      </c>
      <c r="T5" s="32"/>
      <c r="U5" s="32" t="s">
        <v>35</v>
      </c>
      <c r="V5" s="32" t="s">
        <v>36</v>
      </c>
      <c r="W5" s="32" t="s">
        <v>37</v>
      </c>
      <c r="X5" s="32" t="s">
        <v>38</v>
      </c>
      <c r="Y5" s="32" t="s">
        <v>39</v>
      </c>
      <c r="Z5" s="32" t="s">
        <v>40</v>
      </c>
      <c r="AA5" s="32" t="s">
        <v>41</v>
      </c>
      <c r="AB5" s="32" t="s">
        <v>42</v>
      </c>
      <c r="AC5" s="32" t="s">
        <v>43</v>
      </c>
      <c r="AD5" s="32"/>
      <c r="AE5" s="32" t="s">
        <v>35</v>
      </c>
      <c r="AF5" s="32" t="s">
        <v>36</v>
      </c>
      <c r="AG5" s="32" t="s">
        <v>37</v>
      </c>
      <c r="AH5" s="32" t="s">
        <v>38</v>
      </c>
      <c r="AI5" s="32" t="s">
        <v>39</v>
      </c>
      <c r="AJ5" s="32" t="s">
        <v>40</v>
      </c>
      <c r="AK5" s="32" t="s">
        <v>41</v>
      </c>
      <c r="AL5" s="32" t="s">
        <v>42</v>
      </c>
      <c r="AM5" s="32" t="s">
        <v>43</v>
      </c>
      <c r="AN5" s="32"/>
      <c r="AO5" s="32" t="s">
        <v>35</v>
      </c>
      <c r="AP5" s="32" t="s">
        <v>36</v>
      </c>
      <c r="AQ5" s="32" t="s">
        <v>37</v>
      </c>
      <c r="AR5" s="32" t="s">
        <v>38</v>
      </c>
      <c r="AS5" s="32" t="s">
        <v>39</v>
      </c>
      <c r="AT5" s="32" t="s">
        <v>40</v>
      </c>
      <c r="AU5" s="32" t="s">
        <v>41</v>
      </c>
      <c r="AV5" s="32" t="s">
        <v>42</v>
      </c>
      <c r="AW5" s="32" t="s">
        <v>43</v>
      </c>
      <c r="AX5" s="32"/>
      <c r="AY5" s="32" t="s">
        <v>35</v>
      </c>
      <c r="AZ5" s="32" t="s">
        <v>36</v>
      </c>
      <c r="BA5" s="32" t="s">
        <v>37</v>
      </c>
      <c r="BB5" s="32" t="s">
        <v>38</v>
      </c>
      <c r="BC5" s="32" t="s">
        <v>39</v>
      </c>
      <c r="BD5" s="32" t="s">
        <v>40</v>
      </c>
      <c r="BE5" s="32" t="s">
        <v>41</v>
      </c>
      <c r="BF5" s="32" t="s">
        <v>42</v>
      </c>
      <c r="BG5" s="32" t="s">
        <v>43</v>
      </c>
      <c r="BH5" s="31"/>
    </row>
    <row r="6" spans="1:61" hidden="1">
      <c r="C6" s="28" t="s">
        <v>20</v>
      </c>
      <c r="E6" s="31"/>
      <c r="F6" s="32" t="s">
        <v>44</v>
      </c>
      <c r="G6" s="32" t="s">
        <v>44</v>
      </c>
      <c r="H6" s="32" t="s">
        <v>44</v>
      </c>
      <c r="I6" s="32" t="s">
        <v>45</v>
      </c>
      <c r="J6" s="32"/>
      <c r="K6" s="32" t="s">
        <v>46</v>
      </c>
      <c r="L6" s="32" t="s">
        <v>47</v>
      </c>
      <c r="M6" s="32" t="s">
        <v>48</v>
      </c>
      <c r="N6" s="32" t="s">
        <v>49</v>
      </c>
      <c r="O6" s="32" t="s">
        <v>50</v>
      </c>
      <c r="P6" s="32" t="s">
        <v>51</v>
      </c>
      <c r="Q6" s="32" t="s">
        <v>52</v>
      </c>
      <c r="R6" s="32" t="s">
        <v>53</v>
      </c>
      <c r="S6" s="32" t="s">
        <v>54</v>
      </c>
      <c r="T6" s="32"/>
      <c r="U6" s="32" t="s">
        <v>46</v>
      </c>
      <c r="V6" s="32" t="s">
        <v>47</v>
      </c>
      <c r="W6" s="32" t="s">
        <v>48</v>
      </c>
      <c r="X6" s="32" t="s">
        <v>49</v>
      </c>
      <c r="Y6" s="32" t="s">
        <v>50</v>
      </c>
      <c r="Z6" s="32" t="s">
        <v>51</v>
      </c>
      <c r="AA6" s="32" t="s">
        <v>52</v>
      </c>
      <c r="AB6" s="32" t="s">
        <v>53</v>
      </c>
      <c r="AC6" s="32" t="s">
        <v>54</v>
      </c>
      <c r="AD6" s="32"/>
      <c r="AE6" s="32" t="s">
        <v>46</v>
      </c>
      <c r="AF6" s="32" t="s">
        <v>47</v>
      </c>
      <c r="AG6" s="32" t="s">
        <v>48</v>
      </c>
      <c r="AH6" s="32" t="s">
        <v>49</v>
      </c>
      <c r="AI6" s="32" t="s">
        <v>50</v>
      </c>
      <c r="AJ6" s="32" t="s">
        <v>51</v>
      </c>
      <c r="AK6" s="32" t="s">
        <v>52</v>
      </c>
      <c r="AL6" s="32" t="s">
        <v>53</v>
      </c>
      <c r="AM6" s="32" t="s">
        <v>54</v>
      </c>
      <c r="AN6" s="32"/>
      <c r="AO6" s="32" t="s">
        <v>46</v>
      </c>
      <c r="AP6" s="32" t="s">
        <v>47</v>
      </c>
      <c r="AQ6" s="32" t="s">
        <v>48</v>
      </c>
      <c r="AR6" s="32" t="s">
        <v>49</v>
      </c>
      <c r="AS6" s="32" t="s">
        <v>50</v>
      </c>
      <c r="AT6" s="32" t="s">
        <v>51</v>
      </c>
      <c r="AU6" s="32" t="s">
        <v>52</v>
      </c>
      <c r="AV6" s="32" t="s">
        <v>53</v>
      </c>
      <c r="AW6" s="32" t="s">
        <v>54</v>
      </c>
      <c r="AX6" s="32"/>
      <c r="AY6" s="32" t="s">
        <v>46</v>
      </c>
      <c r="AZ6" s="32" t="s">
        <v>47</v>
      </c>
      <c r="BA6" s="32" t="s">
        <v>48</v>
      </c>
      <c r="BB6" s="32" t="s">
        <v>49</v>
      </c>
      <c r="BC6" s="32" t="s">
        <v>50</v>
      </c>
      <c r="BD6" s="32" t="s">
        <v>51</v>
      </c>
      <c r="BE6" s="32" t="s">
        <v>52</v>
      </c>
      <c r="BF6" s="32" t="s">
        <v>53</v>
      </c>
      <c r="BG6" s="32" t="s">
        <v>54</v>
      </c>
      <c r="BH6" s="31"/>
    </row>
    <row r="7" spans="1:61" s="28" customFormat="1">
      <c r="B7" s="29"/>
      <c r="C7" s="29"/>
      <c r="D7" s="36" t="str">
        <f>$E$2</f>
        <v>BSI</v>
      </c>
      <c r="E7" s="37"/>
      <c r="F7" s="38"/>
      <c r="G7" s="38"/>
      <c r="H7" s="38"/>
      <c r="I7" s="39" t="str">
        <f>+$I$4</f>
        <v>No Scenario</v>
      </c>
      <c r="J7" s="40"/>
      <c r="K7" s="41" t="str">
        <f>+$D$7</f>
        <v>BSI</v>
      </c>
      <c r="L7" s="39"/>
      <c r="M7" s="39"/>
      <c r="N7" s="39"/>
      <c r="O7" s="39"/>
      <c r="P7" s="39"/>
      <c r="Q7" s="39"/>
      <c r="R7" s="39"/>
      <c r="S7" s="39" t="str">
        <f>+$S$4</f>
        <v>BHC Base - Planned Actions</v>
      </c>
      <c r="T7" s="42"/>
      <c r="U7" s="41" t="str">
        <f>+$D$7</f>
        <v>BSI</v>
      </c>
      <c r="V7" s="39"/>
      <c r="W7" s="39"/>
      <c r="X7" s="39"/>
      <c r="Y7" s="39"/>
      <c r="Z7" s="39"/>
      <c r="AA7" s="39"/>
      <c r="AB7" s="39"/>
      <c r="AC7" s="39" t="str">
        <f>+$AC$4</f>
        <v>BHC Stress - Alternative Actions</v>
      </c>
      <c r="AD7" s="42"/>
      <c r="AE7" s="41" t="str">
        <f>+$D$7</f>
        <v>BSI</v>
      </c>
      <c r="AF7" s="39"/>
      <c r="AG7" s="39"/>
      <c r="AH7" s="39"/>
      <c r="AI7" s="39"/>
      <c r="AJ7" s="39"/>
      <c r="AK7" s="39"/>
      <c r="AL7" s="39"/>
      <c r="AM7" s="39" t="str">
        <f>+$AM$4</f>
        <v>FRB Base - Planned Actions</v>
      </c>
      <c r="AN7" s="42"/>
      <c r="AO7" s="41" t="str">
        <f>+$D$7</f>
        <v>BSI</v>
      </c>
      <c r="AP7" s="39"/>
      <c r="AQ7" s="39"/>
      <c r="AR7" s="39"/>
      <c r="AS7" s="39"/>
      <c r="AT7" s="39"/>
      <c r="AU7" s="39"/>
      <c r="AV7" s="39"/>
      <c r="AW7" s="39" t="str">
        <f>+$AW$4</f>
        <v>FRB Adverse - Planned Actions</v>
      </c>
      <c r="AX7" s="42"/>
      <c r="AY7" s="41" t="str">
        <f>+$D$7</f>
        <v>BSI</v>
      </c>
      <c r="AZ7" s="39"/>
      <c r="BA7" s="39"/>
      <c r="BB7" s="39"/>
      <c r="BC7" s="39"/>
      <c r="BD7" s="39"/>
      <c r="BE7" s="39"/>
      <c r="BF7" s="39"/>
      <c r="BG7" s="39" t="str">
        <f>+$BG$4</f>
        <v>FRB Severely Adverse - Planned Actions</v>
      </c>
      <c r="BI7" s="43"/>
    </row>
    <row r="8" spans="1:61" s="28" customFormat="1">
      <c r="B8" s="29"/>
      <c r="C8" s="29"/>
      <c r="D8" s="44" t="str">
        <f>+CONCATENATE("Capital Worksheet",$E$6)</f>
        <v>Capital Worksheet</v>
      </c>
      <c r="E8" s="45"/>
      <c r="F8" s="46"/>
      <c r="G8" s="46"/>
      <c r="H8" s="46"/>
      <c r="I8" s="46"/>
      <c r="J8" s="40"/>
      <c r="K8" s="47" t="str">
        <f>+$D$8</f>
        <v>Capital Worksheet</v>
      </c>
      <c r="L8" s="46"/>
      <c r="M8" s="46"/>
      <c r="N8" s="46"/>
      <c r="O8" s="46"/>
      <c r="P8" s="46"/>
      <c r="Q8" s="46"/>
      <c r="R8" s="46"/>
      <c r="S8" s="46"/>
      <c r="T8" s="42"/>
      <c r="U8" s="47" t="str">
        <f>+$D$8</f>
        <v>Capital Worksheet</v>
      </c>
      <c r="V8" s="46"/>
      <c r="W8" s="46"/>
      <c r="X8" s="46"/>
      <c r="Y8" s="46"/>
      <c r="Z8" s="46"/>
      <c r="AA8" s="46"/>
      <c r="AB8" s="46"/>
      <c r="AC8" s="46"/>
      <c r="AD8" s="42"/>
      <c r="AE8" s="47" t="str">
        <f>+$D$8</f>
        <v>Capital Worksheet</v>
      </c>
      <c r="AF8" s="46"/>
      <c r="AG8" s="46"/>
      <c r="AH8" s="46"/>
      <c r="AI8" s="46"/>
      <c r="AJ8" s="46"/>
      <c r="AK8" s="46"/>
      <c r="AL8" s="46"/>
      <c r="AM8" s="46"/>
      <c r="AN8" s="42"/>
      <c r="AO8" s="47" t="str">
        <f>+$D$8</f>
        <v>Capital Worksheet</v>
      </c>
      <c r="AP8" s="46"/>
      <c r="AQ8" s="46"/>
      <c r="AR8" s="46"/>
      <c r="AS8" s="46"/>
      <c r="AT8" s="46"/>
      <c r="AU8" s="46"/>
      <c r="AV8" s="46"/>
      <c r="AW8" s="46"/>
      <c r="AX8" s="42"/>
      <c r="AY8" s="47" t="str">
        <f>+$D$8</f>
        <v>Capital Worksheet</v>
      </c>
      <c r="AZ8" s="46"/>
      <c r="BA8" s="46"/>
      <c r="BB8" s="46"/>
      <c r="BC8" s="46"/>
      <c r="BD8" s="46"/>
      <c r="BE8" s="46"/>
      <c r="BF8" s="46"/>
      <c r="BG8" s="46"/>
      <c r="BI8" s="43"/>
    </row>
    <row r="9" spans="1:61">
      <c r="C9" s="29"/>
      <c r="E9" s="48"/>
      <c r="F9" s="49">
        <v>42094</v>
      </c>
      <c r="G9" s="49">
        <v>42185</v>
      </c>
      <c r="H9" s="49">
        <v>42277</v>
      </c>
      <c r="I9" s="49">
        <v>42369</v>
      </c>
      <c r="K9" s="173" t="s">
        <v>25</v>
      </c>
      <c r="L9" s="173"/>
      <c r="M9" s="173"/>
      <c r="N9" s="173"/>
      <c r="O9" s="173"/>
      <c r="P9" s="173"/>
      <c r="Q9" s="173"/>
      <c r="R9" s="173"/>
      <c r="S9" s="173"/>
      <c r="U9" s="173" t="s">
        <v>26</v>
      </c>
      <c r="V9" s="173"/>
      <c r="W9" s="173"/>
      <c r="X9" s="173"/>
      <c r="Y9" s="173"/>
      <c r="Z9" s="173"/>
      <c r="AA9" s="173"/>
      <c r="AB9" s="173"/>
      <c r="AC9" s="173"/>
      <c r="AE9" s="173" t="s">
        <v>27</v>
      </c>
      <c r="AF9" s="173"/>
      <c r="AG9" s="173"/>
      <c r="AH9" s="173"/>
      <c r="AI9" s="173"/>
      <c r="AJ9" s="173"/>
      <c r="AK9" s="173"/>
      <c r="AL9" s="173"/>
      <c r="AM9" s="173"/>
      <c r="AO9" s="173" t="s">
        <v>28</v>
      </c>
      <c r="AP9" s="173"/>
      <c r="AQ9" s="173"/>
      <c r="AR9" s="173"/>
      <c r="AS9" s="173"/>
      <c r="AT9" s="173"/>
      <c r="AU9" s="173"/>
      <c r="AV9" s="173"/>
      <c r="AW9" s="173"/>
      <c r="AY9" s="173" t="s">
        <v>29</v>
      </c>
      <c r="AZ9" s="173"/>
      <c r="BA9" s="173"/>
      <c r="BB9" s="173"/>
      <c r="BC9" s="173"/>
      <c r="BD9" s="173"/>
      <c r="BE9" s="173"/>
      <c r="BF9" s="173"/>
      <c r="BG9" s="173"/>
    </row>
    <row r="10" spans="1:61" ht="13.5" thickBot="1">
      <c r="A10" s="50"/>
      <c r="B10" s="50"/>
      <c r="C10" s="50" t="s">
        <v>55</v>
      </c>
      <c r="D10" s="51" t="s">
        <v>56</v>
      </c>
      <c r="E10" s="52"/>
      <c r="F10" s="53" t="s">
        <v>44</v>
      </c>
      <c r="G10" s="53" t="s">
        <v>44</v>
      </c>
      <c r="H10" s="53" t="s">
        <v>44</v>
      </c>
      <c r="I10" s="53" t="s">
        <v>45</v>
      </c>
      <c r="K10" s="53" t="s">
        <v>46</v>
      </c>
      <c r="L10" s="53" t="s">
        <v>47</v>
      </c>
      <c r="M10" s="53" t="s">
        <v>48</v>
      </c>
      <c r="N10" s="53" t="s">
        <v>49</v>
      </c>
      <c r="O10" s="53" t="s">
        <v>50</v>
      </c>
      <c r="P10" s="53" t="s">
        <v>51</v>
      </c>
      <c r="Q10" s="53" t="s">
        <v>52</v>
      </c>
      <c r="R10" s="53" t="s">
        <v>53</v>
      </c>
      <c r="S10" s="53" t="s">
        <v>54</v>
      </c>
      <c r="T10" s="38"/>
      <c r="U10" s="53" t="s">
        <v>46</v>
      </c>
      <c r="V10" s="53" t="s">
        <v>47</v>
      </c>
      <c r="W10" s="53" t="s">
        <v>48</v>
      </c>
      <c r="X10" s="53" t="s">
        <v>49</v>
      </c>
      <c r="Y10" s="53" t="s">
        <v>50</v>
      </c>
      <c r="Z10" s="53" t="s">
        <v>51</v>
      </c>
      <c r="AA10" s="53" t="s">
        <v>52</v>
      </c>
      <c r="AB10" s="53" t="s">
        <v>53</v>
      </c>
      <c r="AC10" s="53" t="s">
        <v>54</v>
      </c>
      <c r="AD10" s="38"/>
      <c r="AE10" s="53" t="s">
        <v>46</v>
      </c>
      <c r="AF10" s="53" t="s">
        <v>47</v>
      </c>
      <c r="AG10" s="53" t="s">
        <v>48</v>
      </c>
      <c r="AH10" s="53" t="s">
        <v>49</v>
      </c>
      <c r="AI10" s="53" t="s">
        <v>50</v>
      </c>
      <c r="AJ10" s="53" t="s">
        <v>51</v>
      </c>
      <c r="AK10" s="53" t="s">
        <v>52</v>
      </c>
      <c r="AL10" s="53" t="s">
        <v>53</v>
      </c>
      <c r="AM10" s="53" t="s">
        <v>54</v>
      </c>
      <c r="AN10" s="38"/>
      <c r="AO10" s="53" t="s">
        <v>46</v>
      </c>
      <c r="AP10" s="53" t="s">
        <v>47</v>
      </c>
      <c r="AQ10" s="53" t="s">
        <v>48</v>
      </c>
      <c r="AR10" s="53" t="s">
        <v>49</v>
      </c>
      <c r="AS10" s="53" t="s">
        <v>50</v>
      </c>
      <c r="AT10" s="53" t="s">
        <v>51</v>
      </c>
      <c r="AU10" s="53" t="s">
        <v>52</v>
      </c>
      <c r="AV10" s="53" t="s">
        <v>53</v>
      </c>
      <c r="AW10" s="53" t="s">
        <v>54</v>
      </c>
      <c r="AX10" s="38"/>
      <c r="AY10" s="53" t="s">
        <v>46</v>
      </c>
      <c r="AZ10" s="53" t="s">
        <v>47</v>
      </c>
      <c r="BA10" s="53" t="s">
        <v>48</v>
      </c>
      <c r="BB10" s="53" t="s">
        <v>49</v>
      </c>
      <c r="BC10" s="53" t="s">
        <v>50</v>
      </c>
      <c r="BD10" s="53" t="s">
        <v>51</v>
      </c>
      <c r="BE10" s="53" t="s">
        <v>52</v>
      </c>
      <c r="BF10" s="53" t="s">
        <v>53</v>
      </c>
      <c r="BG10" s="53" t="s">
        <v>54</v>
      </c>
    </row>
    <row r="11" spans="1:61" ht="13.5" thickTop="1">
      <c r="D11" s="54"/>
      <c r="E11" s="55" t="s">
        <v>57</v>
      </c>
      <c r="F11" s="56"/>
      <c r="G11" s="56"/>
      <c r="H11" s="56"/>
      <c r="I11" s="56"/>
      <c r="K11" s="56"/>
      <c r="L11" s="56"/>
      <c r="M11" s="56"/>
      <c r="N11" s="56"/>
      <c r="O11" s="56"/>
      <c r="P11" s="56"/>
      <c r="Q11" s="56"/>
      <c r="R11" s="56"/>
      <c r="S11" s="56"/>
      <c r="U11" s="56"/>
      <c r="V11" s="56"/>
      <c r="W11" s="56"/>
      <c r="X11" s="56"/>
      <c r="Y11" s="56"/>
      <c r="Z11" s="56"/>
      <c r="AA11" s="56"/>
      <c r="AB11" s="56"/>
      <c r="AC11" s="56"/>
      <c r="AE11" s="56"/>
      <c r="AF11" s="56"/>
      <c r="AG11" s="56"/>
      <c r="AH11" s="56"/>
      <c r="AI11" s="56"/>
      <c r="AJ11" s="56"/>
      <c r="AK11" s="56"/>
      <c r="AL11" s="56"/>
      <c r="AM11" s="56"/>
      <c r="AO11" s="56"/>
      <c r="AP11" s="56"/>
      <c r="AQ11" s="56"/>
      <c r="AR11" s="56"/>
      <c r="AS11" s="56"/>
      <c r="AT11" s="56"/>
      <c r="AU11" s="56"/>
      <c r="AV11" s="56"/>
      <c r="AW11" s="56"/>
      <c r="AY11" s="56"/>
      <c r="AZ11" s="56"/>
      <c r="BA11" s="56"/>
      <c r="BB11" s="56"/>
      <c r="BC11" s="56"/>
      <c r="BD11" s="56"/>
      <c r="BE11" s="56"/>
      <c r="BF11" s="56"/>
      <c r="BG11" s="56"/>
    </row>
    <row r="12" spans="1:61">
      <c r="B12" s="31" t="s">
        <v>58</v>
      </c>
      <c r="C12" s="28" t="s">
        <v>59</v>
      </c>
      <c r="D12" s="57" t="s">
        <v>60</v>
      </c>
      <c r="E12" s="58" t="s">
        <v>61</v>
      </c>
      <c r="F12" s="59"/>
      <c r="G12" s="60"/>
      <c r="H12" s="60"/>
      <c r="I12" s="60"/>
      <c r="J12" s="61"/>
      <c r="K12" s="60"/>
      <c r="L12" s="60"/>
      <c r="M12" s="60">
        <v>968.005</v>
      </c>
      <c r="N12" s="60">
        <v>987.36400000000003</v>
      </c>
      <c r="O12" s="60">
        <v>1006.927</v>
      </c>
      <c r="P12" s="60">
        <v>1026.6859999999999</v>
      </c>
      <c r="Q12" s="60">
        <v>1046.6600000000001</v>
      </c>
      <c r="R12" s="60">
        <v>1066.8699999999999</v>
      </c>
      <c r="S12" s="60">
        <v>1087.309</v>
      </c>
      <c r="T12" s="61"/>
      <c r="U12" s="60"/>
      <c r="V12" s="60"/>
      <c r="W12" s="60">
        <v>967.59100000000001</v>
      </c>
      <c r="X12" s="60">
        <v>986.08299999999997</v>
      </c>
      <c r="Y12" s="60">
        <v>1004.264</v>
      </c>
      <c r="Z12" s="60">
        <v>1021.455</v>
      </c>
      <c r="AA12" s="60">
        <v>1037.4590000000001</v>
      </c>
      <c r="AB12" s="60">
        <v>1052.646</v>
      </c>
      <c r="AC12" s="60">
        <v>1067.95</v>
      </c>
      <c r="AD12" s="61"/>
      <c r="AE12" s="60"/>
      <c r="AF12" s="60"/>
      <c r="AG12" s="60">
        <v>968.005</v>
      </c>
      <c r="AH12" s="60">
        <v>987.36400000000003</v>
      </c>
      <c r="AI12" s="60">
        <v>1006.927</v>
      </c>
      <c r="AJ12" s="60">
        <v>1026.6859999999999</v>
      </c>
      <c r="AK12" s="60">
        <v>1046.6600000000001</v>
      </c>
      <c r="AL12" s="60">
        <v>1066.8699999999999</v>
      </c>
      <c r="AM12" s="60">
        <v>1087.309</v>
      </c>
      <c r="AN12" s="61"/>
      <c r="AO12" s="60"/>
      <c r="AP12" s="60"/>
      <c r="AQ12" s="60">
        <v>966.94399999999996</v>
      </c>
      <c r="AR12" s="60">
        <v>984.48400000000004</v>
      </c>
      <c r="AS12" s="60">
        <v>1001.678</v>
      </c>
      <c r="AT12" s="60">
        <v>1019.071</v>
      </c>
      <c r="AU12" s="60">
        <v>1036.7249999999999</v>
      </c>
      <c r="AV12" s="60">
        <v>1054.625</v>
      </c>
      <c r="AW12" s="60">
        <v>1072.884</v>
      </c>
      <c r="AX12" s="61"/>
      <c r="AY12" s="60"/>
      <c r="AZ12" s="60"/>
      <c r="BA12" s="60">
        <v>964.33799999999997</v>
      </c>
      <c r="BB12" s="60">
        <v>980.05600000000004</v>
      </c>
      <c r="BC12" s="60">
        <v>995.39300000000003</v>
      </c>
      <c r="BD12" s="60">
        <v>1011.2809999999999</v>
      </c>
      <c r="BE12" s="60">
        <v>1027.7619999999999</v>
      </c>
      <c r="BF12" s="60">
        <v>1044.8230000000001</v>
      </c>
      <c r="BG12" s="60">
        <v>1062.6320000000001</v>
      </c>
      <c r="BI12" s="33" t="s">
        <v>62</v>
      </c>
    </row>
    <row r="13" spans="1:61">
      <c r="B13" s="31" t="s">
        <v>63</v>
      </c>
      <c r="C13" s="28" t="s">
        <v>64</v>
      </c>
      <c r="D13" s="62" t="s">
        <v>65</v>
      </c>
      <c r="E13" s="58" t="s">
        <v>66</v>
      </c>
      <c r="F13" s="59"/>
      <c r="G13" s="60"/>
      <c r="H13" s="60"/>
      <c r="I13" s="60"/>
      <c r="J13" s="61"/>
      <c r="K13" s="60"/>
      <c r="L13" s="60"/>
      <c r="M13" s="60"/>
      <c r="N13" s="60"/>
      <c r="O13" s="60"/>
      <c r="P13" s="60"/>
      <c r="Q13" s="60"/>
      <c r="R13" s="60"/>
      <c r="S13" s="60"/>
      <c r="T13" s="61"/>
      <c r="U13" s="60"/>
      <c r="V13" s="60"/>
      <c r="W13" s="60"/>
      <c r="X13" s="60"/>
      <c r="Y13" s="60"/>
      <c r="Z13" s="60"/>
      <c r="AA13" s="60"/>
      <c r="AB13" s="60"/>
      <c r="AC13" s="60"/>
      <c r="AD13" s="61"/>
      <c r="AE13" s="60"/>
      <c r="AF13" s="60"/>
      <c r="AG13" s="60"/>
      <c r="AH13" s="60"/>
      <c r="AI13" s="60"/>
      <c r="AJ13" s="60"/>
      <c r="AK13" s="60"/>
      <c r="AL13" s="60"/>
      <c r="AM13" s="60"/>
      <c r="AN13" s="61"/>
      <c r="AO13" s="60"/>
      <c r="AP13" s="60"/>
      <c r="AQ13" s="60"/>
      <c r="AR13" s="60"/>
      <c r="AS13" s="60"/>
      <c r="AT13" s="60"/>
      <c r="AU13" s="60"/>
      <c r="AV13" s="60"/>
      <c r="AW13" s="60"/>
      <c r="AX13" s="61"/>
      <c r="AY13" s="60"/>
      <c r="AZ13" s="60"/>
      <c r="BA13" s="60"/>
      <c r="BB13" s="60"/>
      <c r="BC13" s="60"/>
      <c r="BD13" s="60"/>
      <c r="BE13" s="60"/>
      <c r="BF13" s="60"/>
      <c r="BG13" s="60"/>
      <c r="BI13" s="33" t="s">
        <v>62</v>
      </c>
    </row>
    <row r="14" spans="1:61">
      <c r="B14" s="31" t="s">
        <v>67</v>
      </c>
      <c r="C14" s="28" t="s">
        <v>68</v>
      </c>
      <c r="D14" s="57" t="s">
        <v>69</v>
      </c>
      <c r="E14" s="58" t="s">
        <v>70</v>
      </c>
      <c r="F14" s="59">
        <v>0</v>
      </c>
      <c r="G14" s="60">
        <v>0</v>
      </c>
      <c r="H14" s="60">
        <v>0</v>
      </c>
      <c r="I14" s="60">
        <v>0</v>
      </c>
      <c r="J14" s="61"/>
      <c r="K14" s="60">
        <v>0</v>
      </c>
      <c r="L14" s="60">
        <v>0</v>
      </c>
      <c r="M14" s="60">
        <v>968.005</v>
      </c>
      <c r="N14" s="60">
        <v>987.36400000000003</v>
      </c>
      <c r="O14" s="60">
        <v>1006.927</v>
      </c>
      <c r="P14" s="60">
        <v>1026.6859999999999</v>
      </c>
      <c r="Q14" s="60">
        <v>1046.6600000000001</v>
      </c>
      <c r="R14" s="60">
        <v>1066.8699999999999</v>
      </c>
      <c r="S14" s="60">
        <v>1087.309</v>
      </c>
      <c r="T14" s="61"/>
      <c r="U14" s="60">
        <v>0</v>
      </c>
      <c r="V14" s="60">
        <v>0</v>
      </c>
      <c r="W14" s="60">
        <v>967.59100000000001</v>
      </c>
      <c r="X14" s="60">
        <v>986.08299999999997</v>
      </c>
      <c r="Y14" s="60">
        <v>1004.264</v>
      </c>
      <c r="Z14" s="60">
        <v>1021.455</v>
      </c>
      <c r="AA14" s="60">
        <v>1037.4590000000001</v>
      </c>
      <c r="AB14" s="60">
        <v>1052.646</v>
      </c>
      <c r="AC14" s="60">
        <v>1067.95</v>
      </c>
      <c r="AD14" s="61"/>
      <c r="AE14" s="60">
        <v>0</v>
      </c>
      <c r="AF14" s="60">
        <v>0</v>
      </c>
      <c r="AG14" s="60">
        <v>968.005</v>
      </c>
      <c r="AH14" s="60">
        <v>987.36400000000003</v>
      </c>
      <c r="AI14" s="60">
        <v>1006.927</v>
      </c>
      <c r="AJ14" s="60">
        <v>1026.6859999999999</v>
      </c>
      <c r="AK14" s="60">
        <v>1046.6600000000001</v>
      </c>
      <c r="AL14" s="60">
        <v>1066.8699999999999</v>
      </c>
      <c r="AM14" s="60">
        <v>1087.309</v>
      </c>
      <c r="AN14" s="61"/>
      <c r="AO14" s="60">
        <v>0</v>
      </c>
      <c r="AP14" s="60">
        <v>0</v>
      </c>
      <c r="AQ14" s="60">
        <v>966.94399999999996</v>
      </c>
      <c r="AR14" s="60">
        <v>984.48400000000004</v>
      </c>
      <c r="AS14" s="60">
        <v>1001.678</v>
      </c>
      <c r="AT14" s="60">
        <v>1019.071</v>
      </c>
      <c r="AU14" s="60">
        <v>1036.7249999999999</v>
      </c>
      <c r="AV14" s="60">
        <v>1054.625</v>
      </c>
      <c r="AW14" s="60">
        <v>1072.884</v>
      </c>
      <c r="AX14" s="61"/>
      <c r="AY14" s="60">
        <v>0</v>
      </c>
      <c r="AZ14" s="60">
        <v>0</v>
      </c>
      <c r="BA14" s="60">
        <v>964.33799999999997</v>
      </c>
      <c r="BB14" s="60">
        <v>980.05600000000004</v>
      </c>
      <c r="BC14" s="60">
        <v>995.39300000000003</v>
      </c>
      <c r="BD14" s="60">
        <v>1011.2809999999999</v>
      </c>
      <c r="BE14" s="60">
        <v>1027.7619999999999</v>
      </c>
      <c r="BF14" s="60">
        <v>1044.8230000000001</v>
      </c>
      <c r="BG14" s="60">
        <v>1062.6320000000001</v>
      </c>
      <c r="BI14" s="33" t="s">
        <v>62</v>
      </c>
    </row>
    <row r="15" spans="1:61">
      <c r="B15" s="31" t="s">
        <v>71</v>
      </c>
      <c r="C15" s="28" t="s">
        <v>72</v>
      </c>
      <c r="D15" s="62" t="s">
        <v>73</v>
      </c>
      <c r="E15" s="58" t="s">
        <v>74</v>
      </c>
      <c r="F15" s="59"/>
      <c r="G15" s="60"/>
      <c r="H15" s="60"/>
      <c r="I15" s="60"/>
      <c r="K15" s="60"/>
      <c r="L15" s="60"/>
      <c r="M15" s="60">
        <v>19.359000000000002</v>
      </c>
      <c r="N15" s="60">
        <v>19.562999999999999</v>
      </c>
      <c r="O15" s="60">
        <v>19.759</v>
      </c>
      <c r="P15" s="60">
        <v>19.974</v>
      </c>
      <c r="Q15" s="60">
        <v>20.21</v>
      </c>
      <c r="R15" s="60">
        <v>20.439</v>
      </c>
      <c r="S15" s="60">
        <v>20.673999999999999</v>
      </c>
      <c r="U15" s="60"/>
      <c r="V15" s="60"/>
      <c r="W15" s="60">
        <v>18.492000000000001</v>
      </c>
      <c r="X15" s="60">
        <v>18.181000000000001</v>
      </c>
      <c r="Y15" s="60">
        <v>17.190999999999999</v>
      </c>
      <c r="Z15" s="60">
        <v>16.004000000000001</v>
      </c>
      <c r="AA15" s="60">
        <v>15.186999999999999</v>
      </c>
      <c r="AB15" s="60">
        <v>15.304</v>
      </c>
      <c r="AC15" s="60">
        <v>16.045000000000002</v>
      </c>
      <c r="AE15" s="60"/>
      <c r="AF15" s="60"/>
      <c r="AG15" s="60">
        <v>19.359000000000002</v>
      </c>
      <c r="AH15" s="60">
        <v>19.562999999999999</v>
      </c>
      <c r="AI15" s="60">
        <v>19.759</v>
      </c>
      <c r="AJ15" s="60">
        <v>19.974</v>
      </c>
      <c r="AK15" s="60">
        <v>20.21</v>
      </c>
      <c r="AL15" s="60">
        <v>20.439</v>
      </c>
      <c r="AM15" s="60">
        <v>20.673999999999999</v>
      </c>
      <c r="AO15" s="60"/>
      <c r="AP15" s="60"/>
      <c r="AQ15" s="60">
        <v>17.54</v>
      </c>
      <c r="AR15" s="60">
        <v>17.193999999999999</v>
      </c>
      <c r="AS15" s="60">
        <v>17.393000000000001</v>
      </c>
      <c r="AT15" s="60">
        <v>17.654</v>
      </c>
      <c r="AU15" s="60">
        <v>17.899999999999999</v>
      </c>
      <c r="AV15" s="60">
        <v>18.259</v>
      </c>
      <c r="AW15" s="60">
        <v>18.609000000000002</v>
      </c>
      <c r="AY15" s="60"/>
      <c r="AZ15" s="60"/>
      <c r="BA15" s="60">
        <v>15.718</v>
      </c>
      <c r="BB15" s="60">
        <v>15.337</v>
      </c>
      <c r="BC15" s="60">
        <v>15.888</v>
      </c>
      <c r="BD15" s="60">
        <v>16.481000000000002</v>
      </c>
      <c r="BE15" s="60">
        <v>17.061</v>
      </c>
      <c r="BF15" s="60">
        <v>17.809000000000001</v>
      </c>
      <c r="BG15" s="60">
        <v>18.507999999999999</v>
      </c>
      <c r="BI15" s="33" t="s">
        <v>62</v>
      </c>
    </row>
    <row r="16" spans="1:61">
      <c r="D16" s="62" t="s">
        <v>75</v>
      </c>
      <c r="E16" s="58" t="s">
        <v>76</v>
      </c>
      <c r="F16" s="61"/>
      <c r="G16" s="61"/>
      <c r="H16" s="61"/>
      <c r="I16" s="61"/>
      <c r="K16" s="61"/>
      <c r="L16" s="61"/>
      <c r="M16" s="61"/>
      <c r="N16" s="61"/>
      <c r="O16" s="61"/>
      <c r="P16" s="61"/>
      <c r="Q16" s="61"/>
      <c r="R16" s="61"/>
      <c r="S16" s="61"/>
      <c r="U16" s="61"/>
      <c r="V16" s="61"/>
      <c r="W16" s="61"/>
      <c r="X16" s="61"/>
      <c r="Y16" s="61"/>
      <c r="Z16" s="61"/>
      <c r="AA16" s="61"/>
      <c r="AB16" s="61"/>
      <c r="AC16" s="61"/>
      <c r="AE16" s="61"/>
      <c r="AF16" s="61"/>
      <c r="AG16" s="61"/>
      <c r="AH16" s="61"/>
      <c r="AI16" s="61"/>
      <c r="AJ16" s="61"/>
      <c r="AK16" s="61"/>
      <c r="AL16" s="61"/>
      <c r="AM16" s="61"/>
      <c r="AO16" s="61"/>
      <c r="AP16" s="61"/>
      <c r="AQ16" s="61"/>
      <c r="AR16" s="61"/>
      <c r="AS16" s="61"/>
      <c r="AT16" s="61"/>
      <c r="AU16" s="61"/>
      <c r="AV16" s="61"/>
      <c r="AW16" s="61"/>
      <c r="AY16" s="61"/>
      <c r="AZ16" s="61"/>
      <c r="BA16" s="61"/>
      <c r="BB16" s="61"/>
      <c r="BC16" s="61"/>
      <c r="BD16" s="61"/>
      <c r="BE16" s="61"/>
      <c r="BF16" s="61"/>
      <c r="BG16" s="61"/>
    </row>
    <row r="17" spans="1:61">
      <c r="B17" s="31" t="s">
        <v>77</v>
      </c>
      <c r="C17" s="28" t="s">
        <v>78</v>
      </c>
      <c r="D17" s="62" t="s">
        <v>79</v>
      </c>
      <c r="E17" s="63" t="s">
        <v>80</v>
      </c>
      <c r="F17" s="64"/>
      <c r="G17" s="65"/>
      <c r="H17" s="65"/>
      <c r="I17" s="65"/>
      <c r="K17" s="65"/>
      <c r="L17" s="65"/>
      <c r="M17" s="65"/>
      <c r="N17" s="65"/>
      <c r="O17" s="65"/>
      <c r="P17" s="65"/>
      <c r="Q17" s="65"/>
      <c r="R17" s="65"/>
      <c r="S17" s="65"/>
      <c r="U17" s="65"/>
      <c r="V17" s="65"/>
      <c r="W17" s="65"/>
      <c r="X17" s="65"/>
      <c r="Y17" s="65"/>
      <c r="Z17" s="65"/>
      <c r="AA17" s="65"/>
      <c r="AB17" s="65"/>
      <c r="AC17" s="65"/>
      <c r="AE17" s="65"/>
      <c r="AF17" s="65"/>
      <c r="AG17" s="65"/>
      <c r="AH17" s="65"/>
      <c r="AI17" s="65"/>
      <c r="AJ17" s="65"/>
      <c r="AK17" s="65"/>
      <c r="AL17" s="65"/>
      <c r="AM17" s="65"/>
      <c r="AO17" s="65"/>
      <c r="AP17" s="65"/>
      <c r="AQ17" s="65"/>
      <c r="AR17" s="65"/>
      <c r="AS17" s="65"/>
      <c r="AT17" s="65"/>
      <c r="AU17" s="65"/>
      <c r="AV17" s="65"/>
      <c r="AW17" s="65"/>
      <c r="AY17" s="65"/>
      <c r="AZ17" s="65"/>
      <c r="BA17" s="65"/>
      <c r="BB17" s="65"/>
      <c r="BC17" s="65"/>
      <c r="BD17" s="65"/>
      <c r="BE17" s="65"/>
      <c r="BF17" s="65"/>
      <c r="BG17" s="65"/>
      <c r="BI17" s="33" t="s">
        <v>62</v>
      </c>
    </row>
    <row r="18" spans="1:61">
      <c r="B18" s="31" t="s">
        <v>81</v>
      </c>
      <c r="C18" s="28" t="s">
        <v>82</v>
      </c>
      <c r="D18" s="62" t="s">
        <v>83</v>
      </c>
      <c r="E18" s="63" t="s">
        <v>84</v>
      </c>
      <c r="F18" s="64"/>
      <c r="G18" s="65"/>
      <c r="H18" s="65"/>
      <c r="I18" s="65"/>
      <c r="J18" s="61"/>
      <c r="K18" s="65"/>
      <c r="L18" s="65"/>
      <c r="M18" s="65"/>
      <c r="N18" s="65"/>
      <c r="O18" s="65"/>
      <c r="P18" s="65"/>
      <c r="Q18" s="65"/>
      <c r="R18" s="65"/>
      <c r="S18" s="65"/>
      <c r="T18" s="61"/>
      <c r="U18" s="65"/>
      <c r="V18" s="65"/>
      <c r="W18" s="65"/>
      <c r="X18" s="65"/>
      <c r="Y18" s="65"/>
      <c r="Z18" s="65"/>
      <c r="AA18" s="65"/>
      <c r="AB18" s="65"/>
      <c r="AC18" s="65"/>
      <c r="AD18" s="61"/>
      <c r="AE18" s="65"/>
      <c r="AF18" s="65"/>
      <c r="AG18" s="65"/>
      <c r="AH18" s="65"/>
      <c r="AI18" s="65"/>
      <c r="AJ18" s="65"/>
      <c r="AK18" s="65"/>
      <c r="AL18" s="65"/>
      <c r="AM18" s="65"/>
      <c r="AN18" s="61"/>
      <c r="AO18" s="65"/>
      <c r="AP18" s="65"/>
      <c r="AQ18" s="65"/>
      <c r="AR18" s="65"/>
      <c r="AS18" s="65"/>
      <c r="AT18" s="65"/>
      <c r="AU18" s="65"/>
      <c r="AV18" s="65"/>
      <c r="AW18" s="65"/>
      <c r="AX18" s="61"/>
      <c r="AY18" s="65"/>
      <c r="AZ18" s="65"/>
      <c r="BA18" s="65"/>
      <c r="BB18" s="65"/>
      <c r="BC18" s="65"/>
      <c r="BD18" s="65"/>
      <c r="BE18" s="65"/>
      <c r="BF18" s="65"/>
      <c r="BG18" s="65"/>
      <c r="BI18" s="33" t="s">
        <v>62</v>
      </c>
    </row>
    <row r="19" spans="1:61">
      <c r="D19" s="62" t="s">
        <v>75</v>
      </c>
      <c r="E19" s="58" t="s">
        <v>85</v>
      </c>
      <c r="F19" s="61"/>
      <c r="G19" s="61"/>
      <c r="H19" s="61"/>
      <c r="I19" s="61"/>
      <c r="K19" s="61"/>
      <c r="L19" s="61"/>
      <c r="M19" s="61"/>
      <c r="N19" s="61"/>
      <c r="O19" s="61"/>
      <c r="P19" s="61"/>
      <c r="Q19" s="61"/>
      <c r="R19" s="61"/>
      <c r="S19" s="61"/>
      <c r="U19" s="61"/>
      <c r="V19" s="61"/>
      <c r="W19" s="61"/>
      <c r="X19" s="61"/>
      <c r="Y19" s="61"/>
      <c r="Z19" s="61"/>
      <c r="AA19" s="61"/>
      <c r="AB19" s="61"/>
      <c r="AC19" s="61"/>
      <c r="AE19" s="61"/>
      <c r="AF19" s="61"/>
      <c r="AG19" s="61"/>
      <c r="AH19" s="61"/>
      <c r="AI19" s="61"/>
      <c r="AJ19" s="61"/>
      <c r="AK19" s="61"/>
      <c r="AL19" s="61"/>
      <c r="AM19" s="61"/>
      <c r="AO19" s="61"/>
      <c r="AP19" s="61"/>
      <c r="AQ19" s="61"/>
      <c r="AR19" s="61"/>
      <c r="AS19" s="61"/>
      <c r="AT19" s="61"/>
      <c r="AU19" s="61"/>
      <c r="AV19" s="61"/>
      <c r="AW19" s="61"/>
      <c r="AY19" s="61"/>
      <c r="AZ19" s="61"/>
      <c r="BA19" s="61"/>
      <c r="BB19" s="61"/>
      <c r="BC19" s="61"/>
      <c r="BD19" s="61"/>
      <c r="BE19" s="61"/>
      <c r="BF19" s="61"/>
      <c r="BG19" s="61"/>
    </row>
    <row r="20" spans="1:61">
      <c r="B20" s="31" t="s">
        <v>86</v>
      </c>
      <c r="C20" s="28" t="s">
        <v>87</v>
      </c>
      <c r="D20" s="62" t="s">
        <v>88</v>
      </c>
      <c r="E20" s="63" t="s">
        <v>89</v>
      </c>
      <c r="F20" s="64"/>
      <c r="G20" s="65"/>
      <c r="H20" s="65"/>
      <c r="I20" s="65"/>
      <c r="K20" s="65"/>
      <c r="L20" s="65"/>
      <c r="M20" s="65"/>
      <c r="N20" s="65"/>
      <c r="O20" s="65"/>
      <c r="P20" s="65"/>
      <c r="Q20" s="65"/>
      <c r="R20" s="65"/>
      <c r="S20" s="65"/>
      <c r="U20" s="65"/>
      <c r="V20" s="65"/>
      <c r="W20" s="65"/>
      <c r="X20" s="65"/>
      <c r="Y20" s="65"/>
      <c r="Z20" s="65"/>
      <c r="AA20" s="65"/>
      <c r="AB20" s="65"/>
      <c r="AC20" s="65"/>
      <c r="AE20" s="65"/>
      <c r="AF20" s="65"/>
      <c r="AG20" s="65"/>
      <c r="AH20" s="65"/>
      <c r="AI20" s="65"/>
      <c r="AJ20" s="65"/>
      <c r="AK20" s="65"/>
      <c r="AL20" s="65"/>
      <c r="AM20" s="65"/>
      <c r="AO20" s="65"/>
      <c r="AP20" s="65"/>
      <c r="AQ20" s="65"/>
      <c r="AR20" s="65"/>
      <c r="AS20" s="65"/>
      <c r="AT20" s="65"/>
      <c r="AU20" s="65"/>
      <c r="AV20" s="65"/>
      <c r="AW20" s="65"/>
      <c r="AY20" s="65"/>
      <c r="AZ20" s="65"/>
      <c r="BA20" s="65"/>
      <c r="BB20" s="65"/>
      <c r="BC20" s="65"/>
      <c r="BD20" s="65"/>
      <c r="BE20" s="65"/>
      <c r="BF20" s="65"/>
      <c r="BG20" s="65"/>
      <c r="BI20" s="33" t="s">
        <v>62</v>
      </c>
    </row>
    <row r="21" spans="1:61">
      <c r="B21" s="31" t="s">
        <v>90</v>
      </c>
      <c r="C21" s="28" t="s">
        <v>91</v>
      </c>
      <c r="D21" s="62" t="s">
        <v>92</v>
      </c>
      <c r="E21" s="63" t="s">
        <v>93</v>
      </c>
      <c r="F21" s="59"/>
      <c r="G21" s="60"/>
      <c r="H21" s="60"/>
      <c r="I21" s="60"/>
      <c r="K21" s="60"/>
      <c r="L21" s="60"/>
      <c r="M21" s="60"/>
      <c r="N21" s="60"/>
      <c r="O21" s="60"/>
      <c r="P21" s="60"/>
      <c r="Q21" s="60"/>
      <c r="R21" s="60"/>
      <c r="S21" s="60"/>
      <c r="U21" s="60"/>
      <c r="V21" s="60"/>
      <c r="W21" s="60"/>
      <c r="X21" s="60"/>
      <c r="Y21" s="60"/>
      <c r="Z21" s="60"/>
      <c r="AA21" s="60"/>
      <c r="AB21" s="60"/>
      <c r="AC21" s="60"/>
      <c r="AE21" s="60"/>
      <c r="AF21" s="60"/>
      <c r="AG21" s="60"/>
      <c r="AH21" s="60"/>
      <c r="AI21" s="60"/>
      <c r="AJ21" s="60"/>
      <c r="AK21" s="60"/>
      <c r="AL21" s="60"/>
      <c r="AM21" s="60"/>
      <c r="AO21" s="60"/>
      <c r="AP21" s="60"/>
      <c r="AQ21" s="60"/>
      <c r="AR21" s="60"/>
      <c r="AS21" s="60"/>
      <c r="AT21" s="60"/>
      <c r="AU21" s="60"/>
      <c r="AV21" s="60"/>
      <c r="AW21" s="60"/>
      <c r="AY21" s="60"/>
      <c r="AZ21" s="60"/>
      <c r="BA21" s="60"/>
      <c r="BB21" s="60"/>
      <c r="BC21" s="60"/>
      <c r="BD21" s="60"/>
      <c r="BE21" s="60"/>
      <c r="BF21" s="60"/>
      <c r="BG21" s="60"/>
      <c r="BI21" s="33" t="s">
        <v>62</v>
      </c>
    </row>
    <row r="22" spans="1:61">
      <c r="B22" s="31" t="s">
        <v>94</v>
      </c>
      <c r="C22" s="28" t="s">
        <v>95</v>
      </c>
      <c r="D22" s="62" t="s">
        <v>96</v>
      </c>
      <c r="E22" s="58" t="s">
        <v>97</v>
      </c>
      <c r="F22" s="59"/>
      <c r="G22" s="60"/>
      <c r="H22" s="60"/>
      <c r="I22" s="60"/>
      <c r="K22" s="60"/>
      <c r="L22" s="60"/>
      <c r="M22" s="60"/>
      <c r="N22" s="60"/>
      <c r="O22" s="60"/>
      <c r="P22" s="60"/>
      <c r="Q22" s="60"/>
      <c r="R22" s="60"/>
      <c r="S22" s="60"/>
      <c r="U22" s="60"/>
      <c r="V22" s="60"/>
      <c r="W22" s="60"/>
      <c r="X22" s="60"/>
      <c r="Y22" s="60"/>
      <c r="Z22" s="60"/>
      <c r="AA22" s="60"/>
      <c r="AB22" s="60"/>
      <c r="AC22" s="60"/>
      <c r="AE22" s="60"/>
      <c r="AF22" s="60"/>
      <c r="AG22" s="60"/>
      <c r="AH22" s="60"/>
      <c r="AI22" s="60"/>
      <c r="AJ22" s="60"/>
      <c r="AK22" s="60"/>
      <c r="AL22" s="60"/>
      <c r="AM22" s="60"/>
      <c r="AO22" s="60"/>
      <c r="AP22" s="60"/>
      <c r="AQ22" s="60"/>
      <c r="AR22" s="60"/>
      <c r="AS22" s="60"/>
      <c r="AT22" s="60"/>
      <c r="AU22" s="60"/>
      <c r="AV22" s="60"/>
      <c r="AW22" s="60"/>
      <c r="AY22" s="60"/>
      <c r="AZ22" s="60"/>
      <c r="BA22" s="60"/>
      <c r="BB22" s="60"/>
      <c r="BC22" s="60"/>
      <c r="BD22" s="60"/>
      <c r="BE22" s="60"/>
      <c r="BF22" s="60"/>
      <c r="BG22" s="60"/>
      <c r="BI22" s="33" t="s">
        <v>62</v>
      </c>
    </row>
    <row r="23" spans="1:61">
      <c r="B23" s="31" t="s">
        <v>98</v>
      </c>
      <c r="C23" s="28" t="s">
        <v>99</v>
      </c>
      <c r="D23" s="62" t="s">
        <v>100</v>
      </c>
      <c r="E23" s="58" t="s">
        <v>101</v>
      </c>
      <c r="F23" s="59"/>
      <c r="G23" s="60"/>
      <c r="H23" s="60"/>
      <c r="I23" s="60"/>
      <c r="J23" s="61"/>
      <c r="K23" s="60"/>
      <c r="L23" s="60"/>
      <c r="M23" s="60"/>
      <c r="N23" s="60"/>
      <c r="O23" s="60"/>
      <c r="P23" s="60"/>
      <c r="Q23" s="60"/>
      <c r="R23" s="60"/>
      <c r="S23" s="60"/>
      <c r="T23" s="61"/>
      <c r="U23" s="60"/>
      <c r="V23" s="60"/>
      <c r="W23" s="60"/>
      <c r="X23" s="60"/>
      <c r="Y23" s="60"/>
      <c r="Z23" s="60"/>
      <c r="AA23" s="60"/>
      <c r="AB23" s="60"/>
      <c r="AC23" s="60"/>
      <c r="AD23" s="61"/>
      <c r="AE23" s="60"/>
      <c r="AF23" s="60"/>
      <c r="AG23" s="60"/>
      <c r="AH23" s="60"/>
      <c r="AI23" s="60"/>
      <c r="AJ23" s="60"/>
      <c r="AK23" s="60"/>
      <c r="AL23" s="60"/>
      <c r="AM23" s="60"/>
      <c r="AN23" s="61"/>
      <c r="AO23" s="60"/>
      <c r="AP23" s="60"/>
      <c r="AQ23" s="60"/>
      <c r="AR23" s="60"/>
      <c r="AS23" s="60"/>
      <c r="AT23" s="60"/>
      <c r="AU23" s="60"/>
      <c r="AV23" s="60"/>
      <c r="AW23" s="60"/>
      <c r="AX23" s="61"/>
      <c r="AY23" s="60"/>
      <c r="AZ23" s="60"/>
      <c r="BA23" s="60"/>
      <c r="BB23" s="60"/>
      <c r="BC23" s="60"/>
      <c r="BD23" s="60"/>
      <c r="BE23" s="60"/>
      <c r="BF23" s="60"/>
      <c r="BG23" s="60"/>
      <c r="BI23" s="33" t="s">
        <v>62</v>
      </c>
    </row>
    <row r="24" spans="1:61">
      <c r="B24" s="31" t="s">
        <v>102</v>
      </c>
      <c r="C24" s="28" t="s">
        <v>103</v>
      </c>
      <c r="D24" s="62" t="s">
        <v>104</v>
      </c>
      <c r="E24" s="58" t="s">
        <v>105</v>
      </c>
      <c r="F24" s="59"/>
      <c r="G24" s="60"/>
      <c r="H24" s="60"/>
      <c r="I24" s="60"/>
      <c r="K24" s="60"/>
      <c r="L24" s="60"/>
      <c r="M24" s="60"/>
      <c r="N24" s="60"/>
      <c r="O24" s="60"/>
      <c r="P24" s="60"/>
      <c r="Q24" s="60"/>
      <c r="R24" s="60"/>
      <c r="S24" s="60"/>
      <c r="U24" s="60"/>
      <c r="V24" s="60"/>
      <c r="W24" s="60"/>
      <c r="X24" s="60"/>
      <c r="Y24" s="60"/>
      <c r="Z24" s="60"/>
      <c r="AA24" s="60"/>
      <c r="AB24" s="60"/>
      <c r="AC24" s="60"/>
      <c r="AE24" s="60"/>
      <c r="AF24" s="60"/>
      <c r="AG24" s="60"/>
      <c r="AH24" s="60"/>
      <c r="AI24" s="60"/>
      <c r="AJ24" s="60"/>
      <c r="AK24" s="60"/>
      <c r="AL24" s="60"/>
      <c r="AM24" s="60"/>
      <c r="AO24" s="60"/>
      <c r="AP24" s="60"/>
      <c r="AQ24" s="60"/>
      <c r="AR24" s="60"/>
      <c r="AS24" s="60"/>
      <c r="AT24" s="60"/>
      <c r="AU24" s="60"/>
      <c r="AV24" s="60"/>
      <c r="AW24" s="60"/>
      <c r="AY24" s="60"/>
      <c r="AZ24" s="60"/>
      <c r="BA24" s="60"/>
      <c r="BB24" s="60"/>
      <c r="BC24" s="60"/>
      <c r="BD24" s="60"/>
      <c r="BE24" s="60"/>
      <c r="BF24" s="60"/>
      <c r="BG24" s="60"/>
      <c r="BI24" s="33" t="s">
        <v>62</v>
      </c>
    </row>
    <row r="25" spans="1:61">
      <c r="B25" s="31" t="s">
        <v>106</v>
      </c>
      <c r="C25" s="28" t="s">
        <v>107</v>
      </c>
      <c r="D25" s="62" t="s">
        <v>108</v>
      </c>
      <c r="E25" s="58" t="s">
        <v>109</v>
      </c>
      <c r="F25" s="64"/>
      <c r="G25" s="65"/>
      <c r="H25" s="65"/>
      <c r="I25" s="65"/>
      <c r="K25" s="65"/>
      <c r="L25" s="65"/>
      <c r="M25" s="65"/>
      <c r="N25" s="65"/>
      <c r="O25" s="65"/>
      <c r="P25" s="65"/>
      <c r="Q25" s="65"/>
      <c r="R25" s="65"/>
      <c r="S25" s="65"/>
      <c r="U25" s="65"/>
      <c r="V25" s="65"/>
      <c r="W25" s="65"/>
      <c r="X25" s="65"/>
      <c r="Y25" s="65"/>
      <c r="Z25" s="65"/>
      <c r="AA25" s="65"/>
      <c r="AB25" s="65"/>
      <c r="AC25" s="65"/>
      <c r="AE25" s="65"/>
      <c r="AF25" s="65"/>
      <c r="AG25" s="65"/>
      <c r="AH25" s="65"/>
      <c r="AI25" s="65"/>
      <c r="AJ25" s="65"/>
      <c r="AK25" s="65"/>
      <c r="AL25" s="65"/>
      <c r="AM25" s="65"/>
      <c r="AO25" s="65"/>
      <c r="AP25" s="65"/>
      <c r="AQ25" s="65"/>
      <c r="AR25" s="65"/>
      <c r="AS25" s="65"/>
      <c r="AT25" s="65"/>
      <c r="AU25" s="65"/>
      <c r="AV25" s="65"/>
      <c r="AW25" s="65"/>
      <c r="AY25" s="65"/>
      <c r="AZ25" s="65"/>
      <c r="BA25" s="65"/>
      <c r="BB25" s="65"/>
      <c r="BC25" s="65"/>
      <c r="BD25" s="65"/>
      <c r="BE25" s="65"/>
      <c r="BF25" s="65"/>
      <c r="BG25" s="65"/>
      <c r="BI25" s="33" t="s">
        <v>62</v>
      </c>
    </row>
    <row r="26" spans="1:61">
      <c r="B26" s="31" t="s">
        <v>110</v>
      </c>
      <c r="C26" s="28" t="s">
        <v>111</v>
      </c>
      <c r="D26" s="62" t="s">
        <v>112</v>
      </c>
      <c r="E26" s="58" t="s">
        <v>113</v>
      </c>
      <c r="F26" s="64"/>
      <c r="G26" s="65"/>
      <c r="H26" s="65"/>
      <c r="I26" s="65"/>
      <c r="J26" s="61"/>
      <c r="K26" s="65"/>
      <c r="L26" s="65"/>
      <c r="M26" s="65"/>
      <c r="N26" s="65"/>
      <c r="O26" s="65"/>
      <c r="P26" s="65"/>
      <c r="Q26" s="65"/>
      <c r="R26" s="65"/>
      <c r="S26" s="65"/>
      <c r="T26" s="61"/>
      <c r="U26" s="65"/>
      <c r="V26" s="65"/>
      <c r="W26" s="65"/>
      <c r="X26" s="65"/>
      <c r="Y26" s="65"/>
      <c r="Z26" s="65"/>
      <c r="AA26" s="65"/>
      <c r="AB26" s="65"/>
      <c r="AC26" s="65"/>
      <c r="AD26" s="61"/>
      <c r="AE26" s="65"/>
      <c r="AF26" s="65"/>
      <c r="AG26" s="65"/>
      <c r="AH26" s="65"/>
      <c r="AI26" s="65"/>
      <c r="AJ26" s="65"/>
      <c r="AK26" s="65"/>
      <c r="AL26" s="65"/>
      <c r="AM26" s="65"/>
      <c r="AN26" s="61"/>
      <c r="AO26" s="65"/>
      <c r="AP26" s="65"/>
      <c r="AQ26" s="65"/>
      <c r="AR26" s="65"/>
      <c r="AS26" s="65"/>
      <c r="AT26" s="65"/>
      <c r="AU26" s="65"/>
      <c r="AV26" s="65"/>
      <c r="AW26" s="65"/>
      <c r="AX26" s="61"/>
      <c r="AY26" s="65"/>
      <c r="AZ26" s="65"/>
      <c r="BA26" s="65"/>
      <c r="BB26" s="65"/>
      <c r="BC26" s="65"/>
      <c r="BD26" s="65"/>
      <c r="BE26" s="65"/>
      <c r="BF26" s="65"/>
      <c r="BG26" s="65"/>
      <c r="BI26" s="33" t="s">
        <v>62</v>
      </c>
    </row>
    <row r="27" spans="1:61">
      <c r="A27" s="34"/>
      <c r="B27" s="31" t="s">
        <v>114</v>
      </c>
      <c r="C27" s="28" t="s">
        <v>115</v>
      </c>
      <c r="D27" s="62" t="s">
        <v>116</v>
      </c>
      <c r="E27" s="58" t="s">
        <v>117</v>
      </c>
      <c r="F27" s="64">
        <v>0</v>
      </c>
      <c r="G27" s="65">
        <v>0</v>
      </c>
      <c r="H27" s="65">
        <v>0</v>
      </c>
      <c r="I27" s="65">
        <v>0</v>
      </c>
      <c r="K27" s="65">
        <v>0</v>
      </c>
      <c r="L27" s="65">
        <v>0</v>
      </c>
      <c r="M27" s="65">
        <v>0</v>
      </c>
      <c r="N27" s="65">
        <v>0</v>
      </c>
      <c r="O27" s="65">
        <v>0</v>
      </c>
      <c r="P27" s="65">
        <v>0</v>
      </c>
      <c r="Q27" s="65">
        <v>0</v>
      </c>
      <c r="R27" s="65">
        <v>0</v>
      </c>
      <c r="S27" s="65">
        <v>0</v>
      </c>
      <c r="U27" s="65">
        <v>0</v>
      </c>
      <c r="V27" s="65">
        <v>0</v>
      </c>
      <c r="W27" s="65">
        <v>0</v>
      </c>
      <c r="X27" s="65">
        <v>0</v>
      </c>
      <c r="Y27" s="65">
        <v>0</v>
      </c>
      <c r="Z27" s="65">
        <v>0</v>
      </c>
      <c r="AA27" s="65">
        <v>0</v>
      </c>
      <c r="AB27" s="65">
        <v>0</v>
      </c>
      <c r="AC27" s="65">
        <v>0</v>
      </c>
      <c r="AE27" s="65">
        <v>0</v>
      </c>
      <c r="AF27" s="65">
        <v>0</v>
      </c>
      <c r="AG27" s="65">
        <v>0</v>
      </c>
      <c r="AH27" s="65">
        <v>0</v>
      </c>
      <c r="AI27" s="65">
        <v>0</v>
      </c>
      <c r="AJ27" s="65">
        <v>0</v>
      </c>
      <c r="AK27" s="65">
        <v>0</v>
      </c>
      <c r="AL27" s="65">
        <v>0</v>
      </c>
      <c r="AM27" s="65">
        <v>0</v>
      </c>
      <c r="AO27" s="65">
        <v>0</v>
      </c>
      <c r="AP27" s="65">
        <v>0</v>
      </c>
      <c r="AQ27" s="65">
        <v>0</v>
      </c>
      <c r="AR27" s="65">
        <v>0</v>
      </c>
      <c r="AS27" s="65">
        <v>0</v>
      </c>
      <c r="AT27" s="65">
        <v>0</v>
      </c>
      <c r="AU27" s="65">
        <v>0</v>
      </c>
      <c r="AV27" s="65">
        <v>0</v>
      </c>
      <c r="AW27" s="65">
        <v>0</v>
      </c>
      <c r="AY27" s="65">
        <v>0</v>
      </c>
      <c r="AZ27" s="65">
        <v>0</v>
      </c>
      <c r="BA27" s="65">
        <v>0</v>
      </c>
      <c r="BB27" s="65">
        <v>0</v>
      </c>
      <c r="BC27" s="65">
        <v>0</v>
      </c>
      <c r="BD27" s="65">
        <v>0</v>
      </c>
      <c r="BE27" s="65">
        <v>0</v>
      </c>
      <c r="BF27" s="65">
        <v>0</v>
      </c>
      <c r="BG27" s="65">
        <v>0</v>
      </c>
      <c r="BI27" s="33" t="s">
        <v>62</v>
      </c>
    </row>
    <row r="28" spans="1:61">
      <c r="A28" s="34"/>
      <c r="B28" s="31" t="s">
        <v>118</v>
      </c>
      <c r="C28" s="28" t="s">
        <v>119</v>
      </c>
      <c r="D28" s="62" t="s">
        <v>120</v>
      </c>
      <c r="E28" s="58" t="s">
        <v>121</v>
      </c>
      <c r="F28" s="64"/>
      <c r="G28" s="65"/>
      <c r="H28" s="65"/>
      <c r="I28" s="65"/>
      <c r="J28" s="61"/>
      <c r="K28" s="65"/>
      <c r="L28" s="65"/>
      <c r="M28" s="65"/>
      <c r="N28" s="65"/>
      <c r="O28" s="65"/>
      <c r="P28" s="65"/>
      <c r="Q28" s="65"/>
      <c r="R28" s="65"/>
      <c r="S28" s="65"/>
      <c r="T28" s="61"/>
      <c r="U28" s="65"/>
      <c r="V28" s="65"/>
      <c r="W28" s="65"/>
      <c r="X28" s="65"/>
      <c r="Y28" s="65"/>
      <c r="Z28" s="65"/>
      <c r="AA28" s="65"/>
      <c r="AB28" s="65"/>
      <c r="AC28" s="65"/>
      <c r="AD28" s="61"/>
      <c r="AE28" s="65"/>
      <c r="AF28" s="65"/>
      <c r="AG28" s="65"/>
      <c r="AH28" s="65"/>
      <c r="AI28" s="65"/>
      <c r="AJ28" s="65"/>
      <c r="AK28" s="65"/>
      <c r="AL28" s="65"/>
      <c r="AM28" s="65"/>
      <c r="AN28" s="61"/>
      <c r="AO28" s="65"/>
      <c r="AP28" s="65"/>
      <c r="AQ28" s="65"/>
      <c r="AR28" s="65"/>
      <c r="AS28" s="65"/>
      <c r="AT28" s="65"/>
      <c r="AU28" s="65"/>
      <c r="AV28" s="65"/>
      <c r="AW28" s="65"/>
      <c r="AX28" s="61"/>
      <c r="AY28" s="65"/>
      <c r="AZ28" s="65"/>
      <c r="BA28" s="65"/>
      <c r="BB28" s="65"/>
      <c r="BC28" s="65"/>
      <c r="BD28" s="65"/>
      <c r="BE28" s="65"/>
      <c r="BF28" s="65"/>
      <c r="BG28" s="65"/>
      <c r="BI28" s="33" t="s">
        <v>62</v>
      </c>
    </row>
    <row r="29" spans="1:61">
      <c r="A29" s="34"/>
      <c r="B29" s="31" t="s">
        <v>122</v>
      </c>
      <c r="C29" s="28" t="s">
        <v>123</v>
      </c>
      <c r="D29" s="62" t="s">
        <v>124</v>
      </c>
      <c r="E29" s="66" t="s">
        <v>125</v>
      </c>
      <c r="F29" s="67"/>
      <c r="G29" s="68"/>
      <c r="H29" s="68"/>
      <c r="I29" s="68"/>
      <c r="K29" s="68"/>
      <c r="L29" s="68"/>
      <c r="M29" s="68"/>
      <c r="N29" s="68"/>
      <c r="O29" s="68"/>
      <c r="P29" s="68"/>
      <c r="Q29" s="68"/>
      <c r="R29" s="68"/>
      <c r="S29" s="68"/>
      <c r="U29" s="68"/>
      <c r="V29" s="68"/>
      <c r="W29" s="68"/>
      <c r="X29" s="68"/>
      <c r="Y29" s="68"/>
      <c r="Z29" s="68"/>
      <c r="AA29" s="68"/>
      <c r="AB29" s="68"/>
      <c r="AC29" s="68"/>
      <c r="AE29" s="68"/>
      <c r="AF29" s="68"/>
      <c r="AG29" s="68"/>
      <c r="AH29" s="68"/>
      <c r="AI29" s="68"/>
      <c r="AJ29" s="68"/>
      <c r="AK29" s="68"/>
      <c r="AL29" s="68"/>
      <c r="AM29" s="68"/>
      <c r="AO29" s="68"/>
      <c r="AP29" s="68"/>
      <c r="AQ29" s="68"/>
      <c r="AR29" s="68"/>
      <c r="AS29" s="68"/>
      <c r="AT29" s="68"/>
      <c r="AU29" s="68"/>
      <c r="AV29" s="68"/>
      <c r="AW29" s="68"/>
      <c r="AY29" s="68"/>
      <c r="AZ29" s="68"/>
      <c r="BA29" s="68"/>
      <c r="BB29" s="68"/>
      <c r="BC29" s="68"/>
      <c r="BD29" s="68"/>
      <c r="BE29" s="68"/>
      <c r="BF29" s="68"/>
      <c r="BG29" s="68"/>
      <c r="BI29" s="33" t="s">
        <v>62</v>
      </c>
    </row>
    <row r="30" spans="1:61">
      <c r="B30" s="31" t="s">
        <v>126</v>
      </c>
      <c r="C30" s="28" t="s">
        <v>127</v>
      </c>
      <c r="D30" s="62" t="s">
        <v>128</v>
      </c>
      <c r="E30" s="69" t="s">
        <v>129</v>
      </c>
      <c r="F30" s="70">
        <v>0</v>
      </c>
      <c r="G30" s="71">
        <v>0</v>
      </c>
      <c r="H30" s="71">
        <v>0</v>
      </c>
      <c r="I30" s="71">
        <v>0</v>
      </c>
      <c r="K30" s="71">
        <v>0</v>
      </c>
      <c r="L30" s="71">
        <v>0</v>
      </c>
      <c r="M30" s="71">
        <v>987.36400000000003</v>
      </c>
      <c r="N30" s="71">
        <v>1006.927</v>
      </c>
      <c r="O30" s="71">
        <v>1026.6859999999999</v>
      </c>
      <c r="P30" s="71">
        <v>1046.6600000000001</v>
      </c>
      <c r="Q30" s="71">
        <v>1066.8699999999999</v>
      </c>
      <c r="R30" s="71">
        <v>1087.309</v>
      </c>
      <c r="S30" s="71">
        <v>1107.9829999999999</v>
      </c>
      <c r="U30" s="71">
        <v>0</v>
      </c>
      <c r="V30" s="71">
        <v>0</v>
      </c>
      <c r="W30" s="71">
        <v>986.08299999999997</v>
      </c>
      <c r="X30" s="71">
        <v>1004.264</v>
      </c>
      <c r="Y30" s="71">
        <v>1021.455</v>
      </c>
      <c r="Z30" s="71">
        <v>1037.4590000000001</v>
      </c>
      <c r="AA30" s="71">
        <v>1052.646</v>
      </c>
      <c r="AB30" s="71">
        <v>1067.95</v>
      </c>
      <c r="AC30" s="71">
        <v>1083.9949999999999</v>
      </c>
      <c r="AE30" s="71">
        <v>0</v>
      </c>
      <c r="AF30" s="71">
        <v>0</v>
      </c>
      <c r="AG30" s="71">
        <v>987.36400000000003</v>
      </c>
      <c r="AH30" s="71">
        <v>1006.927</v>
      </c>
      <c r="AI30" s="71">
        <v>1026.6859999999999</v>
      </c>
      <c r="AJ30" s="71">
        <v>1046.6600000000001</v>
      </c>
      <c r="AK30" s="71">
        <v>1066.8699999999999</v>
      </c>
      <c r="AL30" s="71">
        <v>1087.309</v>
      </c>
      <c r="AM30" s="71">
        <v>1107.9829999999999</v>
      </c>
      <c r="AO30" s="71">
        <v>0</v>
      </c>
      <c r="AP30" s="71">
        <v>0</v>
      </c>
      <c r="AQ30" s="71">
        <v>984.48400000000004</v>
      </c>
      <c r="AR30" s="71">
        <v>1001.678</v>
      </c>
      <c r="AS30" s="71">
        <v>1019.071</v>
      </c>
      <c r="AT30" s="71">
        <v>1036.7249999999999</v>
      </c>
      <c r="AU30" s="71">
        <v>1054.625</v>
      </c>
      <c r="AV30" s="71">
        <v>1072.884</v>
      </c>
      <c r="AW30" s="71">
        <v>1091.4929999999999</v>
      </c>
      <c r="AY30" s="71">
        <v>0</v>
      </c>
      <c r="AZ30" s="71">
        <v>0</v>
      </c>
      <c r="BA30" s="71">
        <v>980.05600000000004</v>
      </c>
      <c r="BB30" s="71">
        <v>995.39300000000003</v>
      </c>
      <c r="BC30" s="71">
        <v>1011.2809999999999</v>
      </c>
      <c r="BD30" s="71">
        <v>1027.7619999999999</v>
      </c>
      <c r="BE30" s="71">
        <v>1044.8230000000001</v>
      </c>
      <c r="BF30" s="71">
        <v>1062.6320000000001</v>
      </c>
      <c r="BG30" s="71">
        <v>1081.1400000000001</v>
      </c>
      <c r="BI30" s="33" t="s">
        <v>62</v>
      </c>
    </row>
    <row r="31" spans="1:61">
      <c r="D31" s="62" t="s">
        <v>75</v>
      </c>
      <c r="E31" s="63"/>
      <c r="F31" s="61"/>
      <c r="G31" s="61"/>
      <c r="H31" s="61"/>
      <c r="I31" s="61"/>
      <c r="K31" s="61"/>
      <c r="L31" s="61"/>
      <c r="M31" s="61"/>
      <c r="N31" s="61"/>
      <c r="O31" s="61"/>
      <c r="P31" s="61"/>
      <c r="Q31" s="61"/>
      <c r="R31" s="61"/>
      <c r="S31" s="61"/>
      <c r="U31" s="61"/>
      <c r="V31" s="61"/>
      <c r="W31" s="61"/>
      <c r="X31" s="61"/>
      <c r="Y31" s="61"/>
      <c r="Z31" s="61"/>
      <c r="AA31" s="61"/>
      <c r="AB31" s="61"/>
      <c r="AC31" s="61"/>
      <c r="AE31" s="61"/>
      <c r="AF31" s="61"/>
      <c r="AG31" s="61"/>
      <c r="AH31" s="61"/>
      <c r="AI31" s="61"/>
      <c r="AJ31" s="61"/>
      <c r="AK31" s="61"/>
      <c r="AL31" s="61"/>
      <c r="AM31" s="61"/>
      <c r="AO31" s="61"/>
      <c r="AP31" s="61"/>
      <c r="AQ31" s="61"/>
      <c r="AR31" s="61"/>
      <c r="AS31" s="61"/>
      <c r="AT31" s="61"/>
      <c r="AU31" s="61"/>
      <c r="AV31" s="61"/>
      <c r="AW31" s="61"/>
      <c r="AY31" s="61"/>
      <c r="AZ31" s="61"/>
      <c r="BA31" s="61"/>
      <c r="BB31" s="61"/>
      <c r="BC31" s="61"/>
      <c r="BD31" s="61"/>
      <c r="BE31" s="61"/>
      <c r="BF31" s="61"/>
      <c r="BG31" s="61"/>
    </row>
    <row r="32" spans="1:61" hidden="1">
      <c r="B32" s="31" t="s">
        <v>20</v>
      </c>
      <c r="D32" s="57" t="s">
        <v>75</v>
      </c>
      <c r="E32" s="31" t="str">
        <f>+VLOOKUP($E$2,[2]Sheet1!$B$1:$C$11,2,FALSE)</f>
        <v>BSI</v>
      </c>
      <c r="F32" s="32" t="str">
        <f>+$E$32</f>
        <v>BSI</v>
      </c>
      <c r="G32" s="32" t="str">
        <f t="shared" ref="G32:I32" si="2">+$E$32</f>
        <v>BSI</v>
      </c>
      <c r="H32" s="32" t="str">
        <f t="shared" si="2"/>
        <v>BSI</v>
      </c>
      <c r="I32" s="32" t="str">
        <f t="shared" si="2"/>
        <v>BSI</v>
      </c>
      <c r="J32" s="32"/>
      <c r="K32" s="32" t="str">
        <f t="shared" ref="K32:S32" si="3">+$E$32</f>
        <v>BSI</v>
      </c>
      <c r="L32" s="32" t="str">
        <f t="shared" si="3"/>
        <v>BSI</v>
      </c>
      <c r="M32" s="32" t="str">
        <f t="shared" si="3"/>
        <v>BSI</v>
      </c>
      <c r="N32" s="32" t="str">
        <f t="shared" si="3"/>
        <v>BSI</v>
      </c>
      <c r="O32" s="32" t="str">
        <f t="shared" si="3"/>
        <v>BSI</v>
      </c>
      <c r="P32" s="32" t="str">
        <f t="shared" si="3"/>
        <v>BSI</v>
      </c>
      <c r="Q32" s="32" t="str">
        <f t="shared" si="3"/>
        <v>BSI</v>
      </c>
      <c r="R32" s="32" t="str">
        <f t="shared" si="3"/>
        <v>BSI</v>
      </c>
      <c r="S32" s="32" t="str">
        <f t="shared" si="3"/>
        <v>BSI</v>
      </c>
      <c r="T32" s="32"/>
      <c r="U32" s="32" t="str">
        <f t="shared" ref="U32:AC32" si="4">+$E$32</f>
        <v>BSI</v>
      </c>
      <c r="V32" s="32" t="str">
        <f t="shared" si="4"/>
        <v>BSI</v>
      </c>
      <c r="W32" s="32" t="str">
        <f t="shared" si="4"/>
        <v>BSI</v>
      </c>
      <c r="X32" s="32" t="str">
        <f t="shared" si="4"/>
        <v>BSI</v>
      </c>
      <c r="Y32" s="32" t="str">
        <f t="shared" si="4"/>
        <v>BSI</v>
      </c>
      <c r="Z32" s="32" t="str">
        <f t="shared" si="4"/>
        <v>BSI</v>
      </c>
      <c r="AA32" s="32" t="str">
        <f t="shared" si="4"/>
        <v>BSI</v>
      </c>
      <c r="AB32" s="32" t="str">
        <f t="shared" si="4"/>
        <v>BSI</v>
      </c>
      <c r="AC32" s="32" t="str">
        <f t="shared" si="4"/>
        <v>BSI</v>
      </c>
      <c r="AD32" s="32"/>
      <c r="AE32" s="32" t="str">
        <f t="shared" ref="AE32:AM32" si="5">+$E$32</f>
        <v>BSI</v>
      </c>
      <c r="AF32" s="32" t="str">
        <f t="shared" si="5"/>
        <v>BSI</v>
      </c>
      <c r="AG32" s="32" t="str">
        <f t="shared" si="5"/>
        <v>BSI</v>
      </c>
      <c r="AH32" s="32" t="str">
        <f t="shared" si="5"/>
        <v>BSI</v>
      </c>
      <c r="AI32" s="32" t="str">
        <f t="shared" si="5"/>
        <v>BSI</v>
      </c>
      <c r="AJ32" s="32" t="str">
        <f t="shared" si="5"/>
        <v>BSI</v>
      </c>
      <c r="AK32" s="32" t="str">
        <f t="shared" si="5"/>
        <v>BSI</v>
      </c>
      <c r="AL32" s="32" t="str">
        <f t="shared" si="5"/>
        <v>BSI</v>
      </c>
      <c r="AM32" s="32" t="str">
        <f t="shared" si="5"/>
        <v>BSI</v>
      </c>
      <c r="AN32" s="32"/>
      <c r="AO32" s="32" t="str">
        <f t="shared" ref="AO32:AW32" si="6">+$E$32</f>
        <v>BSI</v>
      </c>
      <c r="AP32" s="32" t="str">
        <f t="shared" si="6"/>
        <v>BSI</v>
      </c>
      <c r="AQ32" s="32" t="str">
        <f t="shared" si="6"/>
        <v>BSI</v>
      </c>
      <c r="AR32" s="32" t="str">
        <f t="shared" si="6"/>
        <v>BSI</v>
      </c>
      <c r="AS32" s="32" t="str">
        <f t="shared" si="6"/>
        <v>BSI</v>
      </c>
      <c r="AT32" s="32" t="str">
        <f t="shared" si="6"/>
        <v>BSI</v>
      </c>
      <c r="AU32" s="32" t="str">
        <f t="shared" si="6"/>
        <v>BSI</v>
      </c>
      <c r="AV32" s="32" t="str">
        <f t="shared" si="6"/>
        <v>BSI</v>
      </c>
      <c r="AW32" s="32" t="str">
        <f t="shared" si="6"/>
        <v>BSI</v>
      </c>
      <c r="AX32" s="32"/>
      <c r="AY32" s="32" t="str">
        <f t="shared" ref="AY32:BG32" si="7">+$E$32</f>
        <v>BSI</v>
      </c>
      <c r="AZ32" s="32" t="str">
        <f t="shared" si="7"/>
        <v>BSI</v>
      </c>
      <c r="BA32" s="32" t="str">
        <f t="shared" si="7"/>
        <v>BSI</v>
      </c>
      <c r="BB32" s="32" t="str">
        <f t="shared" si="7"/>
        <v>BSI</v>
      </c>
      <c r="BC32" s="32" t="str">
        <f t="shared" si="7"/>
        <v>BSI</v>
      </c>
      <c r="BD32" s="32" t="str">
        <f t="shared" si="7"/>
        <v>BSI</v>
      </c>
      <c r="BE32" s="32" t="str">
        <f t="shared" si="7"/>
        <v>BSI</v>
      </c>
      <c r="BF32" s="32" t="str">
        <f t="shared" si="7"/>
        <v>BSI</v>
      </c>
      <c r="BG32" s="32" t="str">
        <f t="shared" si="7"/>
        <v>BSI</v>
      </c>
      <c r="BH32" s="31"/>
    </row>
    <row r="33" spans="2:61" hidden="1">
      <c r="B33" s="31" t="s">
        <v>20</v>
      </c>
      <c r="D33" s="30" t="s">
        <v>75</v>
      </c>
      <c r="F33" s="32" t="s">
        <v>21</v>
      </c>
      <c r="G33" s="32" t="s">
        <v>21</v>
      </c>
      <c r="H33" s="32" t="s">
        <v>21</v>
      </c>
      <c r="I33" s="32" t="s">
        <v>22</v>
      </c>
      <c r="J33" s="32"/>
      <c r="K33" s="32" t="s">
        <v>22</v>
      </c>
      <c r="L33" s="32" t="s">
        <v>22</v>
      </c>
      <c r="M33" s="32" t="s">
        <v>22</v>
      </c>
      <c r="N33" s="32" t="s">
        <v>22</v>
      </c>
      <c r="O33" s="32" t="s">
        <v>22</v>
      </c>
      <c r="P33" s="32" t="s">
        <v>22</v>
      </c>
      <c r="Q33" s="32" t="s">
        <v>22</v>
      </c>
      <c r="R33" s="32" t="s">
        <v>22</v>
      </c>
      <c r="S33" s="32" t="s">
        <v>22</v>
      </c>
      <c r="T33" s="32"/>
      <c r="U33" s="32" t="s">
        <v>22</v>
      </c>
      <c r="V33" s="32" t="s">
        <v>22</v>
      </c>
      <c r="W33" s="32" t="s">
        <v>22</v>
      </c>
      <c r="X33" s="32" t="s">
        <v>22</v>
      </c>
      <c r="Y33" s="32" t="s">
        <v>22</v>
      </c>
      <c r="Z33" s="32" t="s">
        <v>22</v>
      </c>
      <c r="AA33" s="32" t="s">
        <v>22</v>
      </c>
      <c r="AB33" s="32" t="s">
        <v>22</v>
      </c>
      <c r="AC33" s="32" t="s">
        <v>22</v>
      </c>
      <c r="AD33" s="32"/>
      <c r="AE33" s="32" t="s">
        <v>22</v>
      </c>
      <c r="AF33" s="32" t="s">
        <v>22</v>
      </c>
      <c r="AG33" s="32" t="s">
        <v>22</v>
      </c>
      <c r="AH33" s="32" t="s">
        <v>22</v>
      </c>
      <c r="AI33" s="32" t="s">
        <v>22</v>
      </c>
      <c r="AJ33" s="32" t="s">
        <v>22</v>
      </c>
      <c r="AK33" s="32" t="s">
        <v>22</v>
      </c>
      <c r="AL33" s="32" t="s">
        <v>22</v>
      </c>
      <c r="AM33" s="32" t="s">
        <v>22</v>
      </c>
      <c r="AN33" s="32"/>
      <c r="AO33" s="32" t="s">
        <v>22</v>
      </c>
      <c r="AP33" s="32" t="s">
        <v>22</v>
      </c>
      <c r="AQ33" s="32" t="s">
        <v>22</v>
      </c>
      <c r="AR33" s="32" t="s">
        <v>22</v>
      </c>
      <c r="AS33" s="32" t="s">
        <v>22</v>
      </c>
      <c r="AT33" s="32" t="s">
        <v>22</v>
      </c>
      <c r="AU33" s="32" t="s">
        <v>22</v>
      </c>
      <c r="AV33" s="32" t="s">
        <v>22</v>
      </c>
      <c r="AW33" s="32" t="s">
        <v>22</v>
      </c>
      <c r="AX33" s="32"/>
      <c r="AY33" s="32" t="s">
        <v>22</v>
      </c>
      <c r="AZ33" s="32" t="s">
        <v>22</v>
      </c>
      <c r="BA33" s="32" t="s">
        <v>22</v>
      </c>
      <c r="BB33" s="32" t="s">
        <v>22</v>
      </c>
      <c r="BC33" s="32" t="s">
        <v>22</v>
      </c>
      <c r="BD33" s="32" t="s">
        <v>22</v>
      </c>
      <c r="BE33" s="32" t="s">
        <v>22</v>
      </c>
      <c r="BF33" s="32" t="s">
        <v>22</v>
      </c>
      <c r="BG33" s="32" t="s">
        <v>22</v>
      </c>
      <c r="BH33" s="31"/>
    </row>
    <row r="34" spans="2:61" hidden="1">
      <c r="B34" s="31" t="s">
        <v>20</v>
      </c>
      <c r="D34" s="30" t="s">
        <v>75</v>
      </c>
      <c r="E34" s="31"/>
      <c r="F34" s="32" t="s">
        <v>24</v>
      </c>
      <c r="G34" s="32" t="s">
        <v>24</v>
      </c>
      <c r="H34" s="32" t="s">
        <v>24</v>
      </c>
      <c r="I34" s="32" t="s">
        <v>24</v>
      </c>
      <c r="J34" s="32"/>
      <c r="K34" s="32" t="s">
        <v>25</v>
      </c>
      <c r="L34" s="32" t="s">
        <v>25</v>
      </c>
      <c r="M34" s="32" t="s">
        <v>25</v>
      </c>
      <c r="N34" s="32" t="s">
        <v>25</v>
      </c>
      <c r="O34" s="32" t="s">
        <v>25</v>
      </c>
      <c r="P34" s="32" t="s">
        <v>25</v>
      </c>
      <c r="Q34" s="32" t="s">
        <v>25</v>
      </c>
      <c r="R34" s="32" t="s">
        <v>25</v>
      </c>
      <c r="S34" s="32" t="s">
        <v>25</v>
      </c>
      <c r="T34" s="32"/>
      <c r="U34" s="32" t="s">
        <v>26</v>
      </c>
      <c r="V34" s="32" t="s">
        <v>26</v>
      </c>
      <c r="W34" s="32" t="s">
        <v>26</v>
      </c>
      <c r="X34" s="32" t="s">
        <v>26</v>
      </c>
      <c r="Y34" s="32" t="s">
        <v>26</v>
      </c>
      <c r="Z34" s="32" t="s">
        <v>26</v>
      </c>
      <c r="AA34" s="32" t="s">
        <v>26</v>
      </c>
      <c r="AB34" s="32" t="s">
        <v>26</v>
      </c>
      <c r="AC34" s="32" t="s">
        <v>26</v>
      </c>
      <c r="AD34" s="32"/>
      <c r="AE34" s="32" t="s">
        <v>27</v>
      </c>
      <c r="AF34" s="32" t="s">
        <v>27</v>
      </c>
      <c r="AG34" s="32" t="s">
        <v>27</v>
      </c>
      <c r="AH34" s="32" t="s">
        <v>27</v>
      </c>
      <c r="AI34" s="32" t="s">
        <v>27</v>
      </c>
      <c r="AJ34" s="32" t="s">
        <v>27</v>
      </c>
      <c r="AK34" s="32" t="s">
        <v>27</v>
      </c>
      <c r="AL34" s="32" t="s">
        <v>27</v>
      </c>
      <c r="AM34" s="32" t="s">
        <v>27</v>
      </c>
      <c r="AN34" s="32"/>
      <c r="AO34" s="32" t="s">
        <v>28</v>
      </c>
      <c r="AP34" s="32" t="s">
        <v>28</v>
      </c>
      <c r="AQ34" s="32" t="s">
        <v>28</v>
      </c>
      <c r="AR34" s="32" t="s">
        <v>28</v>
      </c>
      <c r="AS34" s="32" t="s">
        <v>28</v>
      </c>
      <c r="AT34" s="32" t="s">
        <v>28</v>
      </c>
      <c r="AU34" s="32" t="s">
        <v>28</v>
      </c>
      <c r="AV34" s="32" t="s">
        <v>28</v>
      </c>
      <c r="AW34" s="32" t="s">
        <v>28</v>
      </c>
      <c r="AX34" s="32"/>
      <c r="AY34" s="32" t="s">
        <v>29</v>
      </c>
      <c r="AZ34" s="32" t="s">
        <v>29</v>
      </c>
      <c r="BA34" s="32" t="s">
        <v>29</v>
      </c>
      <c r="BB34" s="32" t="s">
        <v>29</v>
      </c>
      <c r="BC34" s="32" t="s">
        <v>29</v>
      </c>
      <c r="BD34" s="32" t="s">
        <v>29</v>
      </c>
      <c r="BE34" s="32" t="s">
        <v>29</v>
      </c>
      <c r="BF34" s="32" t="s">
        <v>29</v>
      </c>
      <c r="BG34" s="32" t="s">
        <v>29</v>
      </c>
      <c r="BH34" s="31"/>
    </row>
    <row r="35" spans="2:61" hidden="1">
      <c r="B35" s="31" t="s">
        <v>20</v>
      </c>
      <c r="D35" s="30" t="s">
        <v>75</v>
      </c>
      <c r="E35" s="31"/>
      <c r="F35" s="32" t="s">
        <v>31</v>
      </c>
      <c r="G35" s="32" t="s">
        <v>32</v>
      </c>
      <c r="H35" s="32" t="s">
        <v>33</v>
      </c>
      <c r="I35" s="32" t="s">
        <v>34</v>
      </c>
      <c r="J35" s="32"/>
      <c r="K35" s="32" t="s">
        <v>35</v>
      </c>
      <c r="L35" s="32" t="s">
        <v>36</v>
      </c>
      <c r="M35" s="32" t="s">
        <v>37</v>
      </c>
      <c r="N35" s="32" t="s">
        <v>38</v>
      </c>
      <c r="O35" s="32" t="s">
        <v>39</v>
      </c>
      <c r="P35" s="32" t="s">
        <v>40</v>
      </c>
      <c r="Q35" s="32" t="s">
        <v>41</v>
      </c>
      <c r="R35" s="32" t="s">
        <v>42</v>
      </c>
      <c r="S35" s="32" t="s">
        <v>43</v>
      </c>
      <c r="T35" s="32"/>
      <c r="U35" s="32" t="s">
        <v>35</v>
      </c>
      <c r="V35" s="32" t="s">
        <v>36</v>
      </c>
      <c r="W35" s="32" t="s">
        <v>37</v>
      </c>
      <c r="X35" s="32" t="s">
        <v>38</v>
      </c>
      <c r="Y35" s="32" t="s">
        <v>39</v>
      </c>
      <c r="Z35" s="32" t="s">
        <v>40</v>
      </c>
      <c r="AA35" s="32" t="s">
        <v>41</v>
      </c>
      <c r="AB35" s="32" t="s">
        <v>42</v>
      </c>
      <c r="AC35" s="32" t="s">
        <v>43</v>
      </c>
      <c r="AD35" s="32"/>
      <c r="AE35" s="32" t="s">
        <v>35</v>
      </c>
      <c r="AF35" s="32" t="s">
        <v>36</v>
      </c>
      <c r="AG35" s="32" t="s">
        <v>37</v>
      </c>
      <c r="AH35" s="32" t="s">
        <v>38</v>
      </c>
      <c r="AI35" s="32" t="s">
        <v>39</v>
      </c>
      <c r="AJ35" s="32" t="s">
        <v>40</v>
      </c>
      <c r="AK35" s="32" t="s">
        <v>41</v>
      </c>
      <c r="AL35" s="32" t="s">
        <v>42</v>
      </c>
      <c r="AM35" s="32" t="s">
        <v>43</v>
      </c>
      <c r="AN35" s="32"/>
      <c r="AO35" s="32" t="s">
        <v>35</v>
      </c>
      <c r="AP35" s="32" t="s">
        <v>36</v>
      </c>
      <c r="AQ35" s="32" t="s">
        <v>37</v>
      </c>
      <c r="AR35" s="32" t="s">
        <v>38</v>
      </c>
      <c r="AS35" s="32" t="s">
        <v>39</v>
      </c>
      <c r="AT35" s="32" t="s">
        <v>40</v>
      </c>
      <c r="AU35" s="32" t="s">
        <v>41</v>
      </c>
      <c r="AV35" s="32" t="s">
        <v>42</v>
      </c>
      <c r="AW35" s="32" t="s">
        <v>43</v>
      </c>
      <c r="AX35" s="32"/>
      <c r="AY35" s="32" t="s">
        <v>35</v>
      </c>
      <c r="AZ35" s="32" t="s">
        <v>36</v>
      </c>
      <c r="BA35" s="32" t="s">
        <v>37</v>
      </c>
      <c r="BB35" s="32" t="s">
        <v>38</v>
      </c>
      <c r="BC35" s="32" t="s">
        <v>39</v>
      </c>
      <c r="BD35" s="32" t="s">
        <v>40</v>
      </c>
      <c r="BE35" s="32" t="s">
        <v>41</v>
      </c>
      <c r="BF35" s="32" t="s">
        <v>42</v>
      </c>
      <c r="BG35" s="32" t="s">
        <v>43</v>
      </c>
      <c r="BH35" s="31"/>
    </row>
    <row r="36" spans="2:61" hidden="1">
      <c r="B36" s="31" t="s">
        <v>20</v>
      </c>
      <c r="D36" s="30" t="s">
        <v>75</v>
      </c>
      <c r="E36" s="31"/>
      <c r="F36" s="32" t="s">
        <v>44</v>
      </c>
      <c r="G36" s="32" t="s">
        <v>44</v>
      </c>
      <c r="H36" s="32" t="s">
        <v>44</v>
      </c>
      <c r="I36" s="32" t="s">
        <v>45</v>
      </c>
      <c r="J36" s="32"/>
      <c r="K36" s="32" t="s">
        <v>46</v>
      </c>
      <c r="L36" s="32" t="s">
        <v>47</v>
      </c>
      <c r="M36" s="32" t="s">
        <v>48</v>
      </c>
      <c r="N36" s="32" t="s">
        <v>49</v>
      </c>
      <c r="O36" s="32" t="s">
        <v>50</v>
      </c>
      <c r="P36" s="32" t="s">
        <v>51</v>
      </c>
      <c r="Q36" s="32" t="s">
        <v>52</v>
      </c>
      <c r="R36" s="32" t="s">
        <v>53</v>
      </c>
      <c r="S36" s="32" t="s">
        <v>54</v>
      </c>
      <c r="T36" s="32"/>
      <c r="U36" s="32" t="s">
        <v>46</v>
      </c>
      <c r="V36" s="32" t="s">
        <v>47</v>
      </c>
      <c r="W36" s="32" t="s">
        <v>48</v>
      </c>
      <c r="X36" s="32" t="s">
        <v>49</v>
      </c>
      <c r="Y36" s="32" t="s">
        <v>50</v>
      </c>
      <c r="Z36" s="32" t="s">
        <v>51</v>
      </c>
      <c r="AA36" s="32" t="s">
        <v>52</v>
      </c>
      <c r="AB36" s="32" t="s">
        <v>53</v>
      </c>
      <c r="AC36" s="32" t="s">
        <v>54</v>
      </c>
      <c r="AD36" s="32"/>
      <c r="AE36" s="32" t="s">
        <v>46</v>
      </c>
      <c r="AF36" s="32" t="s">
        <v>47</v>
      </c>
      <c r="AG36" s="32" t="s">
        <v>48</v>
      </c>
      <c r="AH36" s="32" t="s">
        <v>49</v>
      </c>
      <c r="AI36" s="32" t="s">
        <v>50</v>
      </c>
      <c r="AJ36" s="32" t="s">
        <v>51</v>
      </c>
      <c r="AK36" s="32" t="s">
        <v>52</v>
      </c>
      <c r="AL36" s="32" t="s">
        <v>53</v>
      </c>
      <c r="AM36" s="32" t="s">
        <v>54</v>
      </c>
      <c r="AN36" s="32"/>
      <c r="AO36" s="32" t="s">
        <v>46</v>
      </c>
      <c r="AP36" s="32" t="s">
        <v>47</v>
      </c>
      <c r="AQ36" s="32" t="s">
        <v>48</v>
      </c>
      <c r="AR36" s="32" t="s">
        <v>49</v>
      </c>
      <c r="AS36" s="32" t="s">
        <v>50</v>
      </c>
      <c r="AT36" s="32" t="s">
        <v>51</v>
      </c>
      <c r="AU36" s="32" t="s">
        <v>52</v>
      </c>
      <c r="AV36" s="32" t="s">
        <v>53</v>
      </c>
      <c r="AW36" s="32" t="s">
        <v>54</v>
      </c>
      <c r="AX36" s="32"/>
      <c r="AY36" s="32" t="s">
        <v>46</v>
      </c>
      <c r="AZ36" s="32" t="s">
        <v>47</v>
      </c>
      <c r="BA36" s="32" t="s">
        <v>48</v>
      </c>
      <c r="BB36" s="32" t="s">
        <v>49</v>
      </c>
      <c r="BC36" s="32" t="s">
        <v>50</v>
      </c>
      <c r="BD36" s="32" t="s">
        <v>51</v>
      </c>
      <c r="BE36" s="32" t="s">
        <v>52</v>
      </c>
      <c r="BF36" s="32" t="s">
        <v>53</v>
      </c>
      <c r="BG36" s="32" t="s">
        <v>54</v>
      </c>
      <c r="BH36" s="31"/>
    </row>
    <row r="37" spans="2:61" hidden="1">
      <c r="B37" s="31" t="s">
        <v>20</v>
      </c>
      <c r="D37" s="54" t="s">
        <v>75</v>
      </c>
      <c r="E37" s="63"/>
      <c r="F37" s="61"/>
      <c r="G37" s="61"/>
      <c r="H37" s="61"/>
      <c r="I37" s="61"/>
      <c r="K37" s="61"/>
      <c r="L37" s="61"/>
      <c r="M37" s="61"/>
      <c r="N37" s="61"/>
      <c r="O37" s="61"/>
      <c r="P37" s="61"/>
      <c r="Q37" s="61"/>
      <c r="R37" s="61"/>
      <c r="S37" s="61"/>
      <c r="U37" s="61"/>
      <c r="V37" s="61"/>
      <c r="W37" s="61"/>
      <c r="X37" s="61"/>
      <c r="Y37" s="61"/>
      <c r="Z37" s="61"/>
      <c r="AA37" s="61"/>
      <c r="AB37" s="61"/>
      <c r="AC37" s="61"/>
      <c r="AE37" s="61"/>
      <c r="AF37" s="61"/>
      <c r="AG37" s="61"/>
      <c r="AH37" s="61"/>
      <c r="AI37" s="61"/>
      <c r="AJ37" s="61"/>
      <c r="AK37" s="61"/>
      <c r="AL37" s="61"/>
      <c r="AM37" s="61"/>
      <c r="AO37" s="61"/>
      <c r="AP37" s="61"/>
      <c r="AQ37" s="61"/>
      <c r="AR37" s="61"/>
      <c r="AS37" s="61"/>
      <c r="AT37" s="61"/>
      <c r="AU37" s="61"/>
      <c r="AV37" s="61"/>
      <c r="AW37" s="61"/>
      <c r="AY37" s="61"/>
      <c r="AZ37" s="61"/>
      <c r="BA37" s="61"/>
      <c r="BB37" s="61"/>
      <c r="BC37" s="61"/>
      <c r="BD37" s="61"/>
      <c r="BE37" s="61"/>
      <c r="BF37" s="61"/>
      <c r="BG37" s="61"/>
    </row>
    <row r="38" spans="2:61">
      <c r="B38" s="31"/>
      <c r="D38" s="54" t="s">
        <v>75</v>
      </c>
      <c r="E38" s="58" t="s">
        <v>130</v>
      </c>
      <c r="F38" s="61"/>
      <c r="G38" s="61"/>
      <c r="H38" s="61"/>
      <c r="I38" s="61"/>
      <c r="K38" s="61"/>
      <c r="L38" s="61"/>
      <c r="M38" s="61"/>
      <c r="N38" s="61"/>
      <c r="O38" s="61"/>
      <c r="P38" s="61"/>
      <c r="Q38" s="61"/>
      <c r="R38" s="61"/>
      <c r="S38" s="61"/>
      <c r="U38" s="61"/>
      <c r="V38" s="61"/>
      <c r="W38" s="61"/>
      <c r="X38" s="61"/>
      <c r="Y38" s="61"/>
      <c r="Z38" s="61"/>
      <c r="AA38" s="61"/>
      <c r="AB38" s="61"/>
      <c r="AC38" s="61"/>
      <c r="AE38" s="61"/>
      <c r="AF38" s="61"/>
      <c r="AG38" s="61"/>
      <c r="AH38" s="61"/>
      <c r="AI38" s="61"/>
      <c r="AJ38" s="61"/>
      <c r="AK38" s="61"/>
      <c r="AL38" s="61"/>
      <c r="AM38" s="61"/>
      <c r="AO38" s="61"/>
      <c r="AP38" s="61"/>
      <c r="AQ38" s="61"/>
      <c r="AR38" s="61"/>
      <c r="AS38" s="61"/>
      <c r="AT38" s="61"/>
      <c r="AU38" s="61"/>
      <c r="AV38" s="61"/>
      <c r="AW38" s="61"/>
      <c r="AY38" s="61"/>
      <c r="AZ38" s="61"/>
      <c r="BA38" s="61"/>
      <c r="BB38" s="61"/>
      <c r="BC38" s="61"/>
      <c r="BD38" s="61"/>
      <c r="BE38" s="61"/>
      <c r="BF38" s="61"/>
      <c r="BG38" s="61"/>
    </row>
    <row r="39" spans="2:61">
      <c r="B39" s="31" t="s">
        <v>131</v>
      </c>
      <c r="C39" s="28" t="s">
        <v>132</v>
      </c>
      <c r="D39" s="62" t="s">
        <v>133</v>
      </c>
      <c r="E39" s="72" t="s">
        <v>134</v>
      </c>
      <c r="F39" s="64"/>
      <c r="G39" s="65"/>
      <c r="H39" s="65"/>
      <c r="I39" s="65"/>
      <c r="J39" s="61"/>
      <c r="K39" s="65"/>
      <c r="L39" s="65"/>
      <c r="M39" s="65">
        <v>476.51900000000001</v>
      </c>
      <c r="N39" s="65">
        <v>476.51900000000001</v>
      </c>
      <c r="O39" s="65">
        <v>476.51900000000001</v>
      </c>
      <c r="P39" s="65">
        <v>476.51900000000001</v>
      </c>
      <c r="Q39" s="65">
        <v>476.51900000000001</v>
      </c>
      <c r="R39" s="65">
        <v>476.51900000000001</v>
      </c>
      <c r="S39" s="65">
        <v>476.51900000000001</v>
      </c>
      <c r="T39" s="61"/>
      <c r="U39" s="65"/>
      <c r="V39" s="65"/>
      <c r="W39" s="65">
        <v>476.51900000000001</v>
      </c>
      <c r="X39" s="65">
        <v>476.51900000000001</v>
      </c>
      <c r="Y39" s="65">
        <v>476.51900000000001</v>
      </c>
      <c r="Z39" s="65">
        <v>476.51900000000001</v>
      </c>
      <c r="AA39" s="65">
        <v>476.51900000000001</v>
      </c>
      <c r="AB39" s="65">
        <v>476.51900000000001</v>
      </c>
      <c r="AC39" s="65">
        <v>476.51900000000001</v>
      </c>
      <c r="AD39" s="61"/>
      <c r="AE39" s="65"/>
      <c r="AF39" s="65"/>
      <c r="AG39" s="65">
        <v>476.51900000000001</v>
      </c>
      <c r="AH39" s="65">
        <v>476.51900000000001</v>
      </c>
      <c r="AI39" s="65">
        <v>476.51900000000001</v>
      </c>
      <c r="AJ39" s="65">
        <v>476.51900000000001</v>
      </c>
      <c r="AK39" s="65">
        <v>476.51900000000001</v>
      </c>
      <c r="AL39" s="65">
        <v>476.51900000000001</v>
      </c>
      <c r="AM39" s="65">
        <v>476.51900000000001</v>
      </c>
      <c r="AN39" s="61"/>
      <c r="AO39" s="65"/>
      <c r="AP39" s="65"/>
      <c r="AQ39" s="65">
        <v>476.51900000000001</v>
      </c>
      <c r="AR39" s="65">
        <v>476.51900000000001</v>
      </c>
      <c r="AS39" s="65">
        <v>476.51900000000001</v>
      </c>
      <c r="AT39" s="65">
        <v>476.51900000000001</v>
      </c>
      <c r="AU39" s="65">
        <v>476.51900000000001</v>
      </c>
      <c r="AV39" s="65">
        <v>476.51900000000001</v>
      </c>
      <c r="AW39" s="65">
        <v>476.51900000000001</v>
      </c>
      <c r="AX39" s="61"/>
      <c r="AY39" s="65"/>
      <c r="AZ39" s="65"/>
      <c r="BA39" s="65">
        <v>476.51900000000001</v>
      </c>
      <c r="BB39" s="65">
        <v>476.51900000000001</v>
      </c>
      <c r="BC39" s="65">
        <v>476.51900000000001</v>
      </c>
      <c r="BD39" s="65">
        <v>476.51900000000001</v>
      </c>
      <c r="BE39" s="65">
        <v>476.51900000000001</v>
      </c>
      <c r="BF39" s="65">
        <v>476.51900000000001</v>
      </c>
      <c r="BG39" s="65">
        <v>476.51900000000001</v>
      </c>
      <c r="BI39" s="33" t="s">
        <v>135</v>
      </c>
    </row>
    <row r="40" spans="2:61">
      <c r="B40" s="31" t="s">
        <v>136</v>
      </c>
      <c r="C40" s="28" t="s">
        <v>137</v>
      </c>
      <c r="D40" s="62" t="s">
        <v>138</v>
      </c>
      <c r="E40" s="72" t="s">
        <v>139</v>
      </c>
      <c r="F40" s="64"/>
      <c r="G40" s="65"/>
      <c r="H40" s="65"/>
      <c r="I40" s="65"/>
      <c r="K40" s="65"/>
      <c r="L40" s="65"/>
      <c r="M40" s="65">
        <v>510.82100000000003</v>
      </c>
      <c r="N40" s="65">
        <v>530.38400000000001</v>
      </c>
      <c r="O40" s="65">
        <v>550.14300000000003</v>
      </c>
      <c r="P40" s="65">
        <v>570.11699999999996</v>
      </c>
      <c r="Q40" s="65">
        <v>590.327</v>
      </c>
      <c r="R40" s="65">
        <v>610.76599999999996</v>
      </c>
      <c r="S40" s="65">
        <v>631.44000000000005</v>
      </c>
      <c r="U40" s="65"/>
      <c r="V40" s="65"/>
      <c r="W40" s="65">
        <v>509.54</v>
      </c>
      <c r="X40" s="65">
        <v>527.721</v>
      </c>
      <c r="Y40" s="65">
        <v>544.91200000000003</v>
      </c>
      <c r="Z40" s="65">
        <v>560.91600000000005</v>
      </c>
      <c r="AA40" s="65">
        <v>576.10299999999995</v>
      </c>
      <c r="AB40" s="65">
        <v>591.40700000000004</v>
      </c>
      <c r="AC40" s="65">
        <v>607.452</v>
      </c>
      <c r="AE40" s="65"/>
      <c r="AF40" s="65"/>
      <c r="AG40" s="65">
        <v>510.82100000000003</v>
      </c>
      <c r="AH40" s="65">
        <v>530.38400000000001</v>
      </c>
      <c r="AI40" s="65">
        <v>550.14300000000003</v>
      </c>
      <c r="AJ40" s="65">
        <v>570.11699999999996</v>
      </c>
      <c r="AK40" s="65">
        <v>590.327</v>
      </c>
      <c r="AL40" s="65">
        <v>610.76599999999996</v>
      </c>
      <c r="AM40" s="65">
        <v>631.44000000000005</v>
      </c>
      <c r="AO40" s="65"/>
      <c r="AP40" s="65"/>
      <c r="AQ40" s="65">
        <v>507.94099999999997</v>
      </c>
      <c r="AR40" s="65">
        <v>525.13499999999999</v>
      </c>
      <c r="AS40" s="65">
        <v>542.52800000000002</v>
      </c>
      <c r="AT40" s="65">
        <v>560.18200000000002</v>
      </c>
      <c r="AU40" s="65">
        <v>578.08199999999999</v>
      </c>
      <c r="AV40" s="65">
        <v>596.34100000000001</v>
      </c>
      <c r="AW40" s="65">
        <v>614.95000000000005</v>
      </c>
      <c r="AY40" s="65"/>
      <c r="AZ40" s="65"/>
      <c r="BA40" s="65">
        <v>503.51299999999998</v>
      </c>
      <c r="BB40" s="65">
        <v>518.85</v>
      </c>
      <c r="BC40" s="65">
        <v>534.73800000000006</v>
      </c>
      <c r="BD40" s="65">
        <v>551.21900000000005</v>
      </c>
      <c r="BE40" s="65">
        <v>568.28</v>
      </c>
      <c r="BF40" s="65">
        <v>586.08900000000006</v>
      </c>
      <c r="BG40" s="65">
        <v>604.59699999999998</v>
      </c>
      <c r="BI40" s="33" t="s">
        <v>135</v>
      </c>
    </row>
    <row r="41" spans="2:61">
      <c r="B41" s="31" t="s">
        <v>140</v>
      </c>
      <c r="C41" s="28" t="s">
        <v>141</v>
      </c>
      <c r="D41" s="62" t="s">
        <v>142</v>
      </c>
      <c r="E41" s="72" t="s">
        <v>143</v>
      </c>
      <c r="F41" s="64"/>
      <c r="G41" s="65"/>
      <c r="H41" s="65"/>
      <c r="I41" s="65"/>
      <c r="K41" s="65"/>
      <c r="L41" s="65"/>
      <c r="M41" s="65">
        <v>2.4E-2</v>
      </c>
      <c r="N41" s="65">
        <v>2.4E-2</v>
      </c>
      <c r="O41" s="65">
        <v>2.4E-2</v>
      </c>
      <c r="P41" s="65">
        <v>2.4E-2</v>
      </c>
      <c r="Q41" s="65">
        <v>2.4E-2</v>
      </c>
      <c r="R41" s="65">
        <v>2.4E-2</v>
      </c>
      <c r="S41" s="65">
        <v>2.4E-2</v>
      </c>
      <c r="U41" s="65"/>
      <c r="V41" s="65"/>
      <c r="W41" s="65">
        <v>2.4E-2</v>
      </c>
      <c r="X41" s="65">
        <v>2.4E-2</v>
      </c>
      <c r="Y41" s="65">
        <v>2.4E-2</v>
      </c>
      <c r="Z41" s="65">
        <v>2.4E-2</v>
      </c>
      <c r="AA41" s="65">
        <v>2.4E-2</v>
      </c>
      <c r="AB41" s="65">
        <v>2.4E-2</v>
      </c>
      <c r="AC41" s="65">
        <v>2.4E-2</v>
      </c>
      <c r="AE41" s="65"/>
      <c r="AF41" s="65"/>
      <c r="AG41" s="65">
        <v>2.4E-2</v>
      </c>
      <c r="AH41" s="65">
        <v>2.4E-2</v>
      </c>
      <c r="AI41" s="65">
        <v>2.4E-2</v>
      </c>
      <c r="AJ41" s="65">
        <v>2.4E-2</v>
      </c>
      <c r="AK41" s="65">
        <v>2.4E-2</v>
      </c>
      <c r="AL41" s="65">
        <v>2.4E-2</v>
      </c>
      <c r="AM41" s="65">
        <v>2.4E-2</v>
      </c>
      <c r="AO41" s="65"/>
      <c r="AP41" s="65"/>
      <c r="AQ41" s="65">
        <v>2.4E-2</v>
      </c>
      <c r="AR41" s="65">
        <v>2.4E-2</v>
      </c>
      <c r="AS41" s="65">
        <v>2.4E-2</v>
      </c>
      <c r="AT41" s="65">
        <v>2.4E-2</v>
      </c>
      <c r="AU41" s="65">
        <v>2.4E-2</v>
      </c>
      <c r="AV41" s="65">
        <v>2.4E-2</v>
      </c>
      <c r="AW41" s="65">
        <v>2.4E-2</v>
      </c>
      <c r="AY41" s="65"/>
      <c r="AZ41" s="65"/>
      <c r="BA41" s="65">
        <v>2.4E-2</v>
      </c>
      <c r="BB41" s="65">
        <v>2.4E-2</v>
      </c>
      <c r="BC41" s="65">
        <v>2.4E-2</v>
      </c>
      <c r="BD41" s="65">
        <v>2.4E-2</v>
      </c>
      <c r="BE41" s="65">
        <v>2.4E-2</v>
      </c>
      <c r="BF41" s="65">
        <v>2.4E-2</v>
      </c>
      <c r="BG41" s="65">
        <v>2.4E-2</v>
      </c>
      <c r="BI41" s="33" t="s">
        <v>135</v>
      </c>
    </row>
    <row r="42" spans="2:61">
      <c r="B42" s="31" t="s">
        <v>144</v>
      </c>
      <c r="C42" s="28" t="s">
        <v>145</v>
      </c>
      <c r="D42" s="62" t="s">
        <v>146</v>
      </c>
      <c r="E42" s="72" t="s">
        <v>147</v>
      </c>
      <c r="F42" s="64"/>
      <c r="G42" s="65"/>
      <c r="H42" s="65"/>
      <c r="I42" s="65"/>
      <c r="K42" s="65"/>
      <c r="L42" s="65"/>
      <c r="M42" s="65"/>
      <c r="N42" s="65"/>
      <c r="O42" s="65"/>
      <c r="P42" s="65"/>
      <c r="Q42" s="65"/>
      <c r="R42" s="65"/>
      <c r="S42" s="65"/>
      <c r="U42" s="65"/>
      <c r="V42" s="65"/>
      <c r="W42" s="65"/>
      <c r="X42" s="65"/>
      <c r="Y42" s="65"/>
      <c r="Z42" s="65"/>
      <c r="AA42" s="65"/>
      <c r="AB42" s="65"/>
      <c r="AC42" s="65"/>
      <c r="AE42" s="65"/>
      <c r="AF42" s="65"/>
      <c r="AG42" s="65"/>
      <c r="AH42" s="65"/>
      <c r="AI42" s="65"/>
      <c r="AJ42" s="65"/>
      <c r="AK42" s="65"/>
      <c r="AL42" s="65"/>
      <c r="AM42" s="65"/>
      <c r="AO42" s="65"/>
      <c r="AP42" s="65"/>
      <c r="AQ42" s="65"/>
      <c r="AR42" s="65"/>
      <c r="AS42" s="65"/>
      <c r="AT42" s="65"/>
      <c r="AU42" s="65"/>
      <c r="AV42" s="65"/>
      <c r="AW42" s="65"/>
      <c r="AY42" s="65"/>
      <c r="AZ42" s="65"/>
      <c r="BA42" s="65"/>
      <c r="BB42" s="65"/>
      <c r="BC42" s="65"/>
      <c r="BD42" s="65"/>
      <c r="BE42" s="65"/>
      <c r="BF42" s="65"/>
      <c r="BG42" s="65"/>
      <c r="BI42" s="33" t="s">
        <v>135</v>
      </c>
    </row>
    <row r="43" spans="2:61">
      <c r="B43" s="31" t="s">
        <v>148</v>
      </c>
      <c r="C43" s="28" t="s">
        <v>149</v>
      </c>
      <c r="D43" s="62" t="s">
        <v>150</v>
      </c>
      <c r="E43" s="72" t="s">
        <v>151</v>
      </c>
      <c r="F43" s="64">
        <v>0</v>
      </c>
      <c r="G43" s="65">
        <v>0</v>
      </c>
      <c r="H43" s="65">
        <v>0</v>
      </c>
      <c r="I43" s="65">
        <v>0</v>
      </c>
      <c r="K43" s="65">
        <v>0</v>
      </c>
      <c r="L43" s="65">
        <v>0</v>
      </c>
      <c r="M43" s="65">
        <v>987.36400000000003</v>
      </c>
      <c r="N43" s="65">
        <v>1006.927</v>
      </c>
      <c r="O43" s="65">
        <v>1026.6859999999999</v>
      </c>
      <c r="P43" s="65">
        <v>1046.6600000000001</v>
      </c>
      <c r="Q43" s="65">
        <v>1066.8699999999999</v>
      </c>
      <c r="R43" s="65">
        <v>1087.309</v>
      </c>
      <c r="S43" s="65">
        <v>1107.9829999999999</v>
      </c>
      <c r="U43" s="65">
        <v>0</v>
      </c>
      <c r="V43" s="65">
        <v>0</v>
      </c>
      <c r="W43" s="65">
        <v>986.08299999999997</v>
      </c>
      <c r="X43" s="65">
        <v>1004.264</v>
      </c>
      <c r="Y43" s="65">
        <v>1021.455</v>
      </c>
      <c r="Z43" s="65">
        <v>1037.4590000000001</v>
      </c>
      <c r="AA43" s="65">
        <v>1052.646</v>
      </c>
      <c r="AB43" s="65">
        <v>1067.95</v>
      </c>
      <c r="AC43" s="65">
        <v>1083.9949999999999</v>
      </c>
      <c r="AE43" s="65">
        <v>0</v>
      </c>
      <c r="AF43" s="65">
        <v>0</v>
      </c>
      <c r="AG43" s="65">
        <v>987.36400000000003</v>
      </c>
      <c r="AH43" s="65">
        <v>1006.927</v>
      </c>
      <c r="AI43" s="65">
        <v>1026.6859999999999</v>
      </c>
      <c r="AJ43" s="65">
        <v>1046.6600000000001</v>
      </c>
      <c r="AK43" s="65">
        <v>1066.8699999999999</v>
      </c>
      <c r="AL43" s="65">
        <v>1087.309</v>
      </c>
      <c r="AM43" s="65">
        <v>1107.9829999999999</v>
      </c>
      <c r="AO43" s="65">
        <v>0</v>
      </c>
      <c r="AP43" s="65">
        <v>0</v>
      </c>
      <c r="AQ43" s="65">
        <v>984.48400000000004</v>
      </c>
      <c r="AR43" s="65">
        <v>1001.678</v>
      </c>
      <c r="AS43" s="65">
        <v>1019.071</v>
      </c>
      <c r="AT43" s="65">
        <v>1036.7249999999999</v>
      </c>
      <c r="AU43" s="65">
        <v>1054.625</v>
      </c>
      <c r="AV43" s="65">
        <v>1072.884</v>
      </c>
      <c r="AW43" s="65">
        <v>1091.4929999999999</v>
      </c>
      <c r="AY43" s="65">
        <v>0</v>
      </c>
      <c r="AZ43" s="65">
        <v>0</v>
      </c>
      <c r="BA43" s="65">
        <v>980.05600000000004</v>
      </c>
      <c r="BB43" s="65">
        <v>995.39300000000003</v>
      </c>
      <c r="BC43" s="65">
        <v>1011.2809999999999</v>
      </c>
      <c r="BD43" s="65">
        <v>1027.7619999999999</v>
      </c>
      <c r="BE43" s="65">
        <v>1044.8230000000001</v>
      </c>
      <c r="BF43" s="65">
        <v>1062.6320000000001</v>
      </c>
      <c r="BG43" s="65">
        <v>1081.1400000000001</v>
      </c>
      <c r="BI43" s="33" t="s">
        <v>135</v>
      </c>
    </row>
    <row r="44" spans="2:61">
      <c r="B44" s="31"/>
      <c r="D44" s="54" t="s">
        <v>75</v>
      </c>
      <c r="E44" s="63"/>
      <c r="F44" s="73"/>
      <c r="G44" s="73"/>
      <c r="H44" s="73"/>
      <c r="I44" s="73"/>
      <c r="K44" s="73"/>
      <c r="L44" s="73"/>
      <c r="M44" s="73"/>
      <c r="N44" s="73"/>
      <c r="O44" s="73"/>
      <c r="P44" s="73"/>
      <c r="Q44" s="73"/>
      <c r="R44" s="73"/>
      <c r="S44" s="73"/>
      <c r="U44" s="73"/>
      <c r="V44" s="73"/>
      <c r="W44" s="73"/>
      <c r="X44" s="73"/>
      <c r="Y44" s="73"/>
      <c r="Z44" s="73"/>
      <c r="AA44" s="73"/>
      <c r="AB44" s="73"/>
      <c r="AC44" s="73"/>
      <c r="AE44" s="73"/>
      <c r="AF44" s="73"/>
      <c r="AG44" s="73"/>
      <c r="AH44" s="73"/>
      <c r="AI44" s="73"/>
      <c r="AJ44" s="73"/>
      <c r="AK44" s="73"/>
      <c r="AL44" s="73"/>
      <c r="AM44" s="73"/>
      <c r="AO44" s="73"/>
      <c r="AP44" s="73"/>
      <c r="AQ44" s="73"/>
      <c r="AR44" s="73"/>
      <c r="AS44" s="73"/>
      <c r="AT44" s="73"/>
      <c r="AU44" s="73"/>
      <c r="AV44" s="73"/>
      <c r="AW44" s="73"/>
      <c r="AY44" s="73"/>
      <c r="AZ44" s="73"/>
      <c r="BA44" s="73"/>
      <c r="BB44" s="73"/>
      <c r="BC44" s="73"/>
      <c r="BD44" s="73"/>
      <c r="BE44" s="73"/>
      <c r="BF44" s="73"/>
      <c r="BG44" s="73"/>
    </row>
    <row r="45" spans="2:61">
      <c r="B45" s="31"/>
      <c r="D45" s="54" t="s">
        <v>75</v>
      </c>
      <c r="E45" s="58" t="s">
        <v>152</v>
      </c>
      <c r="F45" s="61"/>
      <c r="G45" s="61"/>
      <c r="H45" s="61"/>
      <c r="I45" s="61"/>
      <c r="K45" s="61"/>
      <c r="L45" s="61"/>
      <c r="M45" s="61"/>
      <c r="N45" s="61"/>
      <c r="O45" s="61"/>
      <c r="P45" s="61"/>
      <c r="Q45" s="61"/>
      <c r="R45" s="61"/>
      <c r="S45" s="61"/>
      <c r="U45" s="61"/>
      <c r="V45" s="61"/>
      <c r="W45" s="61"/>
      <c r="X45" s="61"/>
      <c r="Y45" s="61"/>
      <c r="Z45" s="61"/>
      <c r="AA45" s="61"/>
      <c r="AB45" s="61"/>
      <c r="AC45" s="61"/>
      <c r="AE45" s="61"/>
      <c r="AF45" s="61"/>
      <c r="AG45" s="61"/>
      <c r="AH45" s="61"/>
      <c r="AI45" s="61"/>
      <c r="AJ45" s="61"/>
      <c r="AK45" s="61"/>
      <c r="AL45" s="61"/>
      <c r="AM45" s="61"/>
      <c r="AO45" s="61"/>
      <c r="AP45" s="61"/>
      <c r="AQ45" s="61"/>
      <c r="AR45" s="61"/>
      <c r="AS45" s="61"/>
      <c r="AT45" s="61"/>
      <c r="AU45" s="61"/>
      <c r="AV45" s="61"/>
      <c r="AW45" s="61"/>
      <c r="AY45" s="61"/>
      <c r="AZ45" s="61"/>
      <c r="BA45" s="61"/>
      <c r="BB45" s="61"/>
      <c r="BC45" s="61"/>
      <c r="BD45" s="61"/>
      <c r="BE45" s="61"/>
      <c r="BF45" s="61"/>
      <c r="BG45" s="61"/>
    </row>
    <row r="46" spans="2:61">
      <c r="B46" s="31"/>
      <c r="D46" s="62" t="s">
        <v>75</v>
      </c>
      <c r="E46" s="63"/>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row>
    <row r="47" spans="2:61">
      <c r="B47" s="31" t="s">
        <v>153</v>
      </c>
      <c r="C47" s="28" t="s">
        <v>154</v>
      </c>
      <c r="D47" s="62" t="s">
        <v>155</v>
      </c>
      <c r="E47" s="74" t="s">
        <v>156</v>
      </c>
      <c r="F47" s="64"/>
      <c r="G47" s="65"/>
      <c r="H47" s="65"/>
      <c r="I47" s="65"/>
      <c r="J47" s="61"/>
      <c r="K47" s="65"/>
      <c r="L47" s="65"/>
      <c r="M47" s="65"/>
      <c r="N47" s="65"/>
      <c r="O47" s="65"/>
      <c r="P47" s="65"/>
      <c r="Q47" s="65"/>
      <c r="R47" s="65"/>
      <c r="S47" s="65"/>
      <c r="T47" s="61"/>
      <c r="U47" s="65"/>
      <c r="V47" s="65"/>
      <c r="W47" s="65"/>
      <c r="X47" s="65"/>
      <c r="Y47" s="65"/>
      <c r="Z47" s="65"/>
      <c r="AA47" s="65"/>
      <c r="AB47" s="65"/>
      <c r="AC47" s="65"/>
      <c r="AD47" s="61"/>
      <c r="AE47" s="65"/>
      <c r="AF47" s="65"/>
      <c r="AG47" s="65"/>
      <c r="AH47" s="65"/>
      <c r="AI47" s="65"/>
      <c r="AJ47" s="65"/>
      <c r="AK47" s="65"/>
      <c r="AL47" s="65"/>
      <c r="AM47" s="65"/>
      <c r="AN47" s="61"/>
      <c r="AO47" s="65"/>
      <c r="AP47" s="65"/>
      <c r="AQ47" s="65">
        <v>0</v>
      </c>
      <c r="AR47" s="65">
        <v>0</v>
      </c>
      <c r="AS47" s="65">
        <v>0</v>
      </c>
      <c r="AT47" s="65">
        <v>0</v>
      </c>
      <c r="AU47" s="65">
        <v>0</v>
      </c>
      <c r="AV47" s="65">
        <v>0</v>
      </c>
      <c r="AW47" s="65">
        <v>0</v>
      </c>
      <c r="AX47" s="61"/>
      <c r="AY47" s="65"/>
      <c r="AZ47" s="65"/>
      <c r="BA47" s="65"/>
      <c r="BB47" s="65"/>
      <c r="BC47" s="65"/>
      <c r="BD47" s="65"/>
      <c r="BE47" s="65"/>
      <c r="BF47" s="65"/>
      <c r="BG47" s="65"/>
      <c r="BI47" s="33" t="s">
        <v>135</v>
      </c>
    </row>
    <row r="48" spans="2:61">
      <c r="B48" s="31" t="s">
        <v>157</v>
      </c>
      <c r="C48" s="28" t="s">
        <v>158</v>
      </c>
      <c r="D48" s="75" t="s">
        <v>159</v>
      </c>
      <c r="E48" s="74" t="s">
        <v>160</v>
      </c>
      <c r="F48" s="64"/>
      <c r="G48" s="65"/>
      <c r="H48" s="65"/>
      <c r="I48" s="65"/>
      <c r="J48" s="42"/>
      <c r="K48" s="65"/>
      <c r="L48" s="65"/>
      <c r="M48" s="65">
        <v>20.826000000000001</v>
      </c>
      <c r="N48" s="65">
        <v>18.829000000000001</v>
      </c>
      <c r="O48" s="65">
        <v>17.024000000000001</v>
      </c>
      <c r="P48" s="65">
        <v>15.391</v>
      </c>
      <c r="Q48" s="65">
        <v>13.916</v>
      </c>
      <c r="R48" s="65">
        <v>12.582000000000001</v>
      </c>
      <c r="S48" s="65">
        <v>11.375</v>
      </c>
      <c r="U48" s="65"/>
      <c r="V48" s="65"/>
      <c r="W48" s="65">
        <v>20.826000000000001</v>
      </c>
      <c r="X48" s="65">
        <v>18.829000000000001</v>
      </c>
      <c r="Y48" s="65">
        <v>17.024000000000001</v>
      </c>
      <c r="Z48" s="65">
        <v>15.391</v>
      </c>
      <c r="AA48" s="65">
        <v>13.916</v>
      </c>
      <c r="AB48" s="65">
        <v>12.582000000000001</v>
      </c>
      <c r="AC48" s="65">
        <v>11.375</v>
      </c>
      <c r="AE48" s="65"/>
      <c r="AF48" s="65"/>
      <c r="AG48" s="65">
        <v>20.826000000000001</v>
      </c>
      <c r="AH48" s="65">
        <v>18.829000000000001</v>
      </c>
      <c r="AI48" s="65">
        <v>17.024000000000001</v>
      </c>
      <c r="AJ48" s="65">
        <v>15.391</v>
      </c>
      <c r="AK48" s="65">
        <v>13.916</v>
      </c>
      <c r="AL48" s="65">
        <v>12.582000000000001</v>
      </c>
      <c r="AM48" s="65">
        <v>11.375</v>
      </c>
      <c r="AO48" s="65"/>
      <c r="AP48" s="65"/>
      <c r="AQ48" s="65">
        <v>20.826000000000001</v>
      </c>
      <c r="AR48" s="65">
        <v>18.829000000000001</v>
      </c>
      <c r="AS48" s="65">
        <v>17.024000000000001</v>
      </c>
      <c r="AT48" s="65">
        <v>15.391</v>
      </c>
      <c r="AU48" s="65">
        <v>13.916</v>
      </c>
      <c r="AV48" s="65">
        <v>12.582000000000001</v>
      </c>
      <c r="AW48" s="65">
        <v>11.375</v>
      </c>
      <c r="AY48" s="65"/>
      <c r="AZ48" s="65"/>
      <c r="BA48" s="65">
        <v>20.826000000000001</v>
      </c>
      <c r="BB48" s="65">
        <v>18.829000000000001</v>
      </c>
      <c r="BC48" s="65">
        <v>17.024000000000001</v>
      </c>
      <c r="BD48" s="65">
        <v>15.391</v>
      </c>
      <c r="BE48" s="65">
        <v>13.916</v>
      </c>
      <c r="BF48" s="65">
        <v>12.582000000000001</v>
      </c>
      <c r="BG48" s="65">
        <v>11.375</v>
      </c>
      <c r="BI48" s="33" t="s">
        <v>135</v>
      </c>
    </row>
    <row r="49" spans="1:61">
      <c r="B49" s="31" t="s">
        <v>161</v>
      </c>
      <c r="C49" s="28" t="s">
        <v>162</v>
      </c>
      <c r="D49" s="62" t="s">
        <v>163</v>
      </c>
      <c r="E49" s="74" t="s">
        <v>164</v>
      </c>
      <c r="F49" s="64"/>
      <c r="G49" s="65"/>
      <c r="H49" s="65"/>
      <c r="I49" s="65"/>
      <c r="J49" s="61"/>
      <c r="K49" s="65"/>
      <c r="L49" s="65"/>
      <c r="M49" s="65"/>
      <c r="N49" s="65"/>
      <c r="O49" s="65"/>
      <c r="P49" s="65"/>
      <c r="Q49" s="65"/>
      <c r="R49" s="65"/>
      <c r="S49" s="65"/>
      <c r="T49" s="61"/>
      <c r="U49" s="65"/>
      <c r="V49" s="65"/>
      <c r="W49" s="65"/>
      <c r="X49" s="65"/>
      <c r="Y49" s="65"/>
      <c r="Z49" s="65"/>
      <c r="AA49" s="65"/>
      <c r="AB49" s="65"/>
      <c r="AC49" s="65"/>
      <c r="AD49" s="61"/>
      <c r="AE49" s="65"/>
      <c r="AF49" s="65"/>
      <c r="AG49" s="65"/>
      <c r="AH49" s="65"/>
      <c r="AI49" s="65"/>
      <c r="AJ49" s="65"/>
      <c r="AK49" s="65"/>
      <c r="AL49" s="65"/>
      <c r="AM49" s="65"/>
      <c r="AN49" s="61"/>
      <c r="AO49" s="65"/>
      <c r="AP49" s="65"/>
      <c r="AQ49" s="65">
        <v>0</v>
      </c>
      <c r="AR49" s="65">
        <v>0</v>
      </c>
      <c r="AS49" s="65">
        <v>0</v>
      </c>
      <c r="AT49" s="65">
        <v>0</v>
      </c>
      <c r="AU49" s="65">
        <v>0</v>
      </c>
      <c r="AV49" s="65">
        <v>0</v>
      </c>
      <c r="AW49" s="65">
        <v>0</v>
      </c>
      <c r="AX49" s="61"/>
      <c r="AY49" s="65"/>
      <c r="AZ49" s="65"/>
      <c r="BA49" s="65"/>
      <c r="BB49" s="65"/>
      <c r="BC49" s="65"/>
      <c r="BD49" s="65"/>
      <c r="BE49" s="65"/>
      <c r="BF49" s="65"/>
      <c r="BG49" s="65"/>
      <c r="BI49" s="33" t="s">
        <v>135</v>
      </c>
    </row>
    <row r="50" spans="1:61">
      <c r="B50" s="31"/>
      <c r="D50" s="75" t="s">
        <v>75</v>
      </c>
      <c r="E50" s="74" t="s">
        <v>165</v>
      </c>
      <c r="F50" s="61"/>
      <c r="G50" s="61"/>
      <c r="H50" s="61"/>
      <c r="I50" s="61"/>
      <c r="J50" s="42"/>
      <c r="K50" s="61"/>
      <c r="L50" s="61"/>
      <c r="M50" s="61"/>
      <c r="N50" s="61"/>
      <c r="O50" s="61"/>
      <c r="P50" s="61"/>
      <c r="Q50" s="61"/>
      <c r="R50" s="61"/>
      <c r="S50" s="61"/>
      <c r="U50" s="61"/>
      <c r="V50" s="61"/>
      <c r="W50" s="61"/>
      <c r="X50" s="61"/>
      <c r="Y50" s="61"/>
      <c r="Z50" s="61"/>
      <c r="AA50" s="61"/>
      <c r="AB50" s="61"/>
      <c r="AC50" s="61"/>
      <c r="AE50" s="61"/>
      <c r="AF50" s="61"/>
      <c r="AG50" s="61"/>
      <c r="AH50" s="61"/>
      <c r="AI50" s="61"/>
      <c r="AJ50" s="61"/>
      <c r="AK50" s="61"/>
      <c r="AL50" s="61"/>
      <c r="AM50" s="61"/>
      <c r="AO50" s="61"/>
      <c r="AP50" s="61"/>
      <c r="AQ50" s="61"/>
      <c r="AR50" s="61"/>
      <c r="AS50" s="61"/>
      <c r="AT50" s="61"/>
      <c r="AU50" s="61"/>
      <c r="AV50" s="61"/>
      <c r="AW50" s="61"/>
      <c r="AY50" s="61"/>
      <c r="AZ50" s="61"/>
      <c r="BA50" s="61"/>
      <c r="BB50" s="61"/>
      <c r="BC50" s="61"/>
      <c r="BD50" s="61"/>
      <c r="BE50" s="61"/>
      <c r="BF50" s="61"/>
      <c r="BG50" s="61"/>
    </row>
    <row r="51" spans="1:61">
      <c r="B51" s="31" t="s">
        <v>166</v>
      </c>
      <c r="C51" s="28" t="s">
        <v>167</v>
      </c>
      <c r="D51" s="62" t="s">
        <v>168</v>
      </c>
      <c r="E51" s="74" t="s">
        <v>169</v>
      </c>
      <c r="F51" s="64"/>
      <c r="G51" s="65"/>
      <c r="H51" s="65"/>
      <c r="I51" s="65"/>
      <c r="J51" s="42"/>
      <c r="K51" s="65"/>
      <c r="L51" s="65"/>
      <c r="M51" s="65">
        <v>2.4E-2</v>
      </c>
      <c r="N51" s="65">
        <v>2.4E-2</v>
      </c>
      <c r="O51" s="65">
        <v>2.4E-2</v>
      </c>
      <c r="P51" s="65">
        <v>2.4E-2</v>
      </c>
      <c r="Q51" s="65">
        <v>2.4E-2</v>
      </c>
      <c r="R51" s="65">
        <v>2.4E-2</v>
      </c>
      <c r="S51" s="65">
        <v>2.4E-2</v>
      </c>
      <c r="U51" s="65"/>
      <c r="V51" s="65"/>
      <c r="W51" s="65">
        <v>2.4E-2</v>
      </c>
      <c r="X51" s="65">
        <v>2.4E-2</v>
      </c>
      <c r="Y51" s="65">
        <v>2.4E-2</v>
      </c>
      <c r="Z51" s="65">
        <v>2.4E-2</v>
      </c>
      <c r="AA51" s="65">
        <v>2.4E-2</v>
      </c>
      <c r="AB51" s="65">
        <v>2.4E-2</v>
      </c>
      <c r="AC51" s="65">
        <v>2.4E-2</v>
      </c>
      <c r="AE51" s="65"/>
      <c r="AF51" s="65"/>
      <c r="AG51" s="65">
        <v>2.4E-2</v>
      </c>
      <c r="AH51" s="65">
        <v>2.4E-2</v>
      </c>
      <c r="AI51" s="65">
        <v>2.4E-2</v>
      </c>
      <c r="AJ51" s="65">
        <v>2.4E-2</v>
      </c>
      <c r="AK51" s="65">
        <v>2.4E-2</v>
      </c>
      <c r="AL51" s="65">
        <v>2.4E-2</v>
      </c>
      <c r="AM51" s="65">
        <v>2.4E-2</v>
      </c>
      <c r="AO51" s="65"/>
      <c r="AP51" s="65"/>
      <c r="AQ51" s="65">
        <v>2.4E-2</v>
      </c>
      <c r="AR51" s="65">
        <v>2.4E-2</v>
      </c>
      <c r="AS51" s="65">
        <v>2.4E-2</v>
      </c>
      <c r="AT51" s="65">
        <v>2.4E-2</v>
      </c>
      <c r="AU51" s="65">
        <v>2.4E-2</v>
      </c>
      <c r="AV51" s="65">
        <v>2.4E-2</v>
      </c>
      <c r="AW51" s="65">
        <v>2.4E-2</v>
      </c>
      <c r="AY51" s="65"/>
      <c r="AZ51" s="65"/>
      <c r="BA51" s="65">
        <v>2.4E-2</v>
      </c>
      <c r="BB51" s="65">
        <v>2.4E-2</v>
      </c>
      <c r="BC51" s="65">
        <v>2.4E-2</v>
      </c>
      <c r="BD51" s="65">
        <v>2.4E-2</v>
      </c>
      <c r="BE51" s="65">
        <v>2.4E-2</v>
      </c>
      <c r="BF51" s="65">
        <v>2.4E-2</v>
      </c>
      <c r="BG51" s="65">
        <v>2.4E-2</v>
      </c>
      <c r="BI51" s="33" t="s">
        <v>135</v>
      </c>
    </row>
    <row r="52" spans="1:61">
      <c r="B52" s="31" t="s">
        <v>170</v>
      </c>
      <c r="C52" s="28" t="s">
        <v>171</v>
      </c>
      <c r="D52" s="54" t="s">
        <v>172</v>
      </c>
      <c r="E52" s="74" t="s">
        <v>173</v>
      </c>
      <c r="F52" s="64"/>
      <c r="G52" s="65"/>
      <c r="H52" s="65"/>
      <c r="I52" s="65"/>
      <c r="J52" s="61"/>
      <c r="K52" s="65"/>
      <c r="L52" s="65"/>
      <c r="M52" s="65"/>
      <c r="N52" s="65"/>
      <c r="O52" s="65"/>
      <c r="P52" s="65"/>
      <c r="Q52" s="65"/>
      <c r="R52" s="65"/>
      <c r="S52" s="65"/>
      <c r="T52" s="61"/>
      <c r="U52" s="65"/>
      <c r="V52" s="65"/>
      <c r="W52" s="65"/>
      <c r="X52" s="65"/>
      <c r="Y52" s="65"/>
      <c r="Z52" s="65"/>
      <c r="AA52" s="65"/>
      <c r="AB52" s="65"/>
      <c r="AC52" s="65"/>
      <c r="AD52" s="61"/>
      <c r="AE52" s="65"/>
      <c r="AF52" s="65"/>
      <c r="AG52" s="65"/>
      <c r="AH52" s="65"/>
      <c r="AI52" s="65"/>
      <c r="AJ52" s="65"/>
      <c r="AK52" s="65"/>
      <c r="AL52" s="65"/>
      <c r="AM52" s="65"/>
      <c r="AN52" s="61"/>
      <c r="AO52" s="65"/>
      <c r="AP52" s="65"/>
      <c r="AQ52" s="65">
        <v>0</v>
      </c>
      <c r="AR52" s="65">
        <v>0</v>
      </c>
      <c r="AS52" s="65">
        <v>0</v>
      </c>
      <c r="AT52" s="65">
        <v>0</v>
      </c>
      <c r="AU52" s="65">
        <v>0</v>
      </c>
      <c r="AV52" s="65">
        <v>0</v>
      </c>
      <c r="AW52" s="65">
        <v>0</v>
      </c>
      <c r="AX52" s="61"/>
      <c r="AY52" s="65"/>
      <c r="AZ52" s="65"/>
      <c r="BA52" s="65"/>
      <c r="BB52" s="65"/>
      <c r="BC52" s="65"/>
      <c r="BD52" s="65"/>
      <c r="BE52" s="65"/>
      <c r="BF52" s="65"/>
      <c r="BG52" s="65"/>
      <c r="BI52" s="33" t="s">
        <v>135</v>
      </c>
    </row>
    <row r="53" spans="1:61">
      <c r="B53" s="31" t="s">
        <v>174</v>
      </c>
      <c r="C53" s="28" t="s">
        <v>175</v>
      </c>
      <c r="D53" s="54" t="s">
        <v>176</v>
      </c>
      <c r="E53" s="74" t="s">
        <v>177</v>
      </c>
      <c r="F53" s="64"/>
      <c r="G53" s="65"/>
      <c r="H53" s="65"/>
      <c r="I53" s="65"/>
      <c r="K53" s="65"/>
      <c r="L53" s="65"/>
      <c r="M53" s="65"/>
      <c r="N53" s="65"/>
      <c r="O53" s="65"/>
      <c r="P53" s="65"/>
      <c r="Q53" s="65"/>
      <c r="R53" s="65"/>
      <c r="S53" s="65"/>
      <c r="U53" s="65"/>
      <c r="V53" s="65"/>
      <c r="W53" s="65"/>
      <c r="X53" s="65"/>
      <c r="Y53" s="65"/>
      <c r="Z53" s="65"/>
      <c r="AA53" s="65"/>
      <c r="AB53" s="65"/>
      <c r="AC53" s="65"/>
      <c r="AE53" s="65"/>
      <c r="AF53" s="65"/>
      <c r="AG53" s="65"/>
      <c r="AH53" s="65"/>
      <c r="AI53" s="65"/>
      <c r="AJ53" s="65"/>
      <c r="AK53" s="65"/>
      <c r="AL53" s="65"/>
      <c r="AM53" s="65"/>
      <c r="AO53" s="65"/>
      <c r="AP53" s="65"/>
      <c r="AQ53" s="65">
        <v>0</v>
      </c>
      <c r="AR53" s="65">
        <v>0</v>
      </c>
      <c r="AS53" s="65">
        <v>0</v>
      </c>
      <c r="AT53" s="65">
        <v>0</v>
      </c>
      <c r="AU53" s="65">
        <v>0</v>
      </c>
      <c r="AV53" s="65">
        <v>0</v>
      </c>
      <c r="AW53" s="65">
        <v>0</v>
      </c>
      <c r="AY53" s="65"/>
      <c r="AZ53" s="65"/>
      <c r="BA53" s="65"/>
      <c r="BB53" s="65"/>
      <c r="BC53" s="65"/>
      <c r="BD53" s="65"/>
      <c r="BE53" s="65"/>
      <c r="BF53" s="65"/>
      <c r="BG53" s="65"/>
      <c r="BI53" s="33" t="s">
        <v>135</v>
      </c>
    </row>
    <row r="54" spans="1:61">
      <c r="B54" s="31" t="s">
        <v>178</v>
      </c>
      <c r="C54" s="28" t="s">
        <v>179</v>
      </c>
      <c r="D54" s="62" t="s">
        <v>180</v>
      </c>
      <c r="E54" s="74" t="s">
        <v>181</v>
      </c>
      <c r="F54" s="64"/>
      <c r="G54" s="65"/>
      <c r="H54" s="65"/>
      <c r="I54" s="65"/>
      <c r="K54" s="65"/>
      <c r="L54" s="65"/>
      <c r="M54" s="65"/>
      <c r="N54" s="65"/>
      <c r="O54" s="65"/>
      <c r="P54" s="65"/>
      <c r="Q54" s="65"/>
      <c r="R54" s="65"/>
      <c r="S54" s="65"/>
      <c r="U54" s="65"/>
      <c r="V54" s="65"/>
      <c r="W54" s="65"/>
      <c r="X54" s="65"/>
      <c r="Y54" s="65"/>
      <c r="Z54" s="65"/>
      <c r="AA54" s="65"/>
      <c r="AB54" s="65"/>
      <c r="AC54" s="65"/>
      <c r="AE54" s="65"/>
      <c r="AF54" s="65"/>
      <c r="AG54" s="65"/>
      <c r="AH54" s="65"/>
      <c r="AI54" s="65"/>
      <c r="AJ54" s="65"/>
      <c r="AK54" s="65"/>
      <c r="AL54" s="65"/>
      <c r="AM54" s="65"/>
      <c r="AO54" s="65"/>
      <c r="AP54" s="65"/>
      <c r="AQ54" s="65">
        <v>0</v>
      </c>
      <c r="AR54" s="65">
        <v>0</v>
      </c>
      <c r="AS54" s="65">
        <v>0</v>
      </c>
      <c r="AT54" s="65">
        <v>0</v>
      </c>
      <c r="AU54" s="65">
        <v>0</v>
      </c>
      <c r="AV54" s="65">
        <v>0</v>
      </c>
      <c r="AW54" s="65">
        <v>0</v>
      </c>
      <c r="AY54" s="65"/>
      <c r="AZ54" s="65"/>
      <c r="BA54" s="65"/>
      <c r="BB54" s="65"/>
      <c r="BC54" s="65"/>
      <c r="BD54" s="65"/>
      <c r="BE54" s="65"/>
      <c r="BF54" s="65"/>
      <c r="BG54" s="65"/>
      <c r="BI54" s="33" t="s">
        <v>135</v>
      </c>
    </row>
    <row r="55" spans="1:61">
      <c r="B55" s="31" t="s">
        <v>182</v>
      </c>
      <c r="C55" s="28" t="s">
        <v>183</v>
      </c>
      <c r="D55" s="62" t="s">
        <v>184</v>
      </c>
      <c r="E55" s="74" t="s">
        <v>185</v>
      </c>
      <c r="F55" s="64"/>
      <c r="G55" s="65"/>
      <c r="H55" s="65"/>
      <c r="I55" s="65"/>
      <c r="K55" s="65"/>
      <c r="L55" s="65"/>
      <c r="M55" s="65"/>
      <c r="N55" s="65"/>
      <c r="O55" s="65"/>
      <c r="P55" s="65"/>
      <c r="Q55" s="65"/>
      <c r="R55" s="65"/>
      <c r="S55" s="65"/>
      <c r="U55" s="65"/>
      <c r="V55" s="65"/>
      <c r="W55" s="65"/>
      <c r="X55" s="65"/>
      <c r="Y55" s="65"/>
      <c r="Z55" s="65"/>
      <c r="AA55" s="65"/>
      <c r="AB55" s="65"/>
      <c r="AC55" s="65"/>
      <c r="AE55" s="65"/>
      <c r="AF55" s="65"/>
      <c r="AG55" s="65"/>
      <c r="AH55" s="65"/>
      <c r="AI55" s="65"/>
      <c r="AJ55" s="65"/>
      <c r="AK55" s="65"/>
      <c r="AL55" s="65"/>
      <c r="AM55" s="65"/>
      <c r="AO55" s="65"/>
      <c r="AP55" s="65"/>
      <c r="AQ55" s="65">
        <v>0</v>
      </c>
      <c r="AR55" s="65">
        <v>0</v>
      </c>
      <c r="AS55" s="65">
        <v>0</v>
      </c>
      <c r="AT55" s="65">
        <v>0</v>
      </c>
      <c r="AU55" s="65">
        <v>0</v>
      </c>
      <c r="AV55" s="65">
        <v>0</v>
      </c>
      <c r="AW55" s="65">
        <v>0</v>
      </c>
      <c r="AY55" s="65"/>
      <c r="AZ55" s="65"/>
      <c r="BA55" s="65"/>
      <c r="BB55" s="65"/>
      <c r="BC55" s="65"/>
      <c r="BD55" s="65"/>
      <c r="BE55" s="65"/>
      <c r="BF55" s="65"/>
      <c r="BG55" s="65"/>
      <c r="BI55" s="33" t="s">
        <v>135</v>
      </c>
    </row>
    <row r="56" spans="1:61">
      <c r="A56" s="34"/>
      <c r="B56" s="31"/>
      <c r="D56" s="62" t="s">
        <v>75</v>
      </c>
      <c r="E56" s="74" t="s">
        <v>186</v>
      </c>
      <c r="F56" s="61"/>
      <c r="G56" s="61"/>
      <c r="H56" s="61"/>
      <c r="I56" s="61"/>
      <c r="K56" s="61"/>
      <c r="L56" s="61"/>
      <c r="M56" s="61"/>
      <c r="N56" s="61"/>
      <c r="O56" s="61"/>
      <c r="P56" s="61"/>
      <c r="Q56" s="61"/>
      <c r="R56" s="61"/>
      <c r="S56" s="61"/>
      <c r="U56" s="61"/>
      <c r="V56" s="61"/>
      <c r="W56" s="61"/>
      <c r="X56" s="61"/>
      <c r="Y56" s="61"/>
      <c r="Z56" s="61"/>
      <c r="AA56" s="61"/>
      <c r="AB56" s="61"/>
      <c r="AC56" s="61"/>
      <c r="AE56" s="61"/>
      <c r="AF56" s="61"/>
      <c r="AG56" s="61"/>
      <c r="AH56" s="61"/>
      <c r="AI56" s="61"/>
      <c r="AJ56" s="61"/>
      <c r="AK56" s="61"/>
      <c r="AL56" s="61"/>
      <c r="AM56" s="61"/>
      <c r="AO56" s="61"/>
      <c r="AP56" s="61"/>
      <c r="AQ56" s="61"/>
      <c r="AR56" s="61"/>
      <c r="AS56" s="61"/>
      <c r="AT56" s="61"/>
      <c r="AU56" s="61"/>
      <c r="AV56" s="61"/>
      <c r="AW56" s="61"/>
      <c r="AY56" s="61"/>
      <c r="AZ56" s="61"/>
      <c r="BA56" s="61"/>
      <c r="BB56" s="61"/>
      <c r="BC56" s="61"/>
      <c r="BD56" s="61"/>
      <c r="BE56" s="61"/>
      <c r="BF56" s="61"/>
      <c r="BG56" s="61"/>
    </row>
    <row r="57" spans="1:61">
      <c r="A57" s="34"/>
      <c r="B57" s="31" t="s">
        <v>187</v>
      </c>
      <c r="C57" s="28" t="s">
        <v>188</v>
      </c>
      <c r="D57" s="76" t="s">
        <v>189</v>
      </c>
      <c r="E57" s="74" t="s">
        <v>190</v>
      </c>
      <c r="F57" s="64"/>
      <c r="G57" s="65"/>
      <c r="H57" s="65"/>
      <c r="I57" s="65"/>
      <c r="K57" s="65"/>
      <c r="L57" s="65"/>
      <c r="M57" s="65"/>
      <c r="N57" s="65"/>
      <c r="O57" s="65"/>
      <c r="P57" s="65"/>
      <c r="Q57" s="65"/>
      <c r="R57" s="65"/>
      <c r="S57" s="65"/>
      <c r="U57" s="65"/>
      <c r="V57" s="65"/>
      <c r="W57" s="65"/>
      <c r="X57" s="65"/>
      <c r="Y57" s="65"/>
      <c r="Z57" s="65"/>
      <c r="AA57" s="65"/>
      <c r="AB57" s="65"/>
      <c r="AC57" s="65"/>
      <c r="AE57" s="65"/>
      <c r="AF57" s="65"/>
      <c r="AG57" s="65"/>
      <c r="AH57" s="65"/>
      <c r="AI57" s="65"/>
      <c r="AJ57" s="65"/>
      <c r="AK57" s="65"/>
      <c r="AL57" s="65"/>
      <c r="AM57" s="65"/>
      <c r="AO57" s="65"/>
      <c r="AP57" s="65"/>
      <c r="AQ57" s="65"/>
      <c r="AR57" s="65"/>
      <c r="AS57" s="65"/>
      <c r="AT57" s="65"/>
      <c r="AU57" s="65"/>
      <c r="AV57" s="65"/>
      <c r="AW57" s="65"/>
      <c r="AY57" s="65"/>
      <c r="AZ57" s="65"/>
      <c r="BA57" s="65"/>
      <c r="BB57" s="65"/>
      <c r="BC57" s="65"/>
      <c r="BD57" s="65"/>
      <c r="BE57" s="65"/>
      <c r="BF57" s="65"/>
      <c r="BG57" s="65"/>
      <c r="BI57" s="33" t="s">
        <v>135</v>
      </c>
    </row>
    <row r="58" spans="1:61">
      <c r="B58" s="31" t="s">
        <v>191</v>
      </c>
      <c r="C58" s="28" t="s">
        <v>192</v>
      </c>
      <c r="D58" s="77" t="s">
        <v>193</v>
      </c>
      <c r="E58" s="74" t="s">
        <v>194</v>
      </c>
      <c r="F58" s="64"/>
      <c r="G58" s="65"/>
      <c r="H58" s="65"/>
      <c r="I58" s="65"/>
      <c r="K58" s="65"/>
      <c r="L58" s="65"/>
      <c r="M58" s="65"/>
      <c r="N58" s="65"/>
      <c r="O58" s="65"/>
      <c r="P58" s="65"/>
      <c r="Q58" s="65"/>
      <c r="R58" s="65"/>
      <c r="S58" s="65"/>
      <c r="U58" s="65"/>
      <c r="V58" s="65"/>
      <c r="W58" s="65"/>
      <c r="X58" s="65"/>
      <c r="Y58" s="65"/>
      <c r="Z58" s="65"/>
      <c r="AA58" s="65"/>
      <c r="AB58" s="65"/>
      <c r="AC58" s="65"/>
      <c r="AE58" s="65"/>
      <c r="AF58" s="65"/>
      <c r="AG58" s="65"/>
      <c r="AH58" s="65"/>
      <c r="AI58" s="65"/>
      <c r="AJ58" s="65"/>
      <c r="AK58" s="65"/>
      <c r="AL58" s="65"/>
      <c r="AM58" s="65"/>
      <c r="AO58" s="65"/>
      <c r="AP58" s="65"/>
      <c r="AQ58" s="65"/>
      <c r="AR58" s="65"/>
      <c r="AS58" s="65"/>
      <c r="AT58" s="65"/>
      <c r="AU58" s="65"/>
      <c r="AV58" s="65"/>
      <c r="AW58" s="65"/>
      <c r="AY58" s="65"/>
      <c r="AZ58" s="65"/>
      <c r="BA58" s="65"/>
      <c r="BB58" s="65"/>
      <c r="BC58" s="65"/>
      <c r="BD58" s="65"/>
      <c r="BE58" s="65"/>
      <c r="BF58" s="65"/>
      <c r="BG58" s="65"/>
      <c r="BI58" s="33" t="s">
        <v>135</v>
      </c>
    </row>
    <row r="59" spans="1:61">
      <c r="B59" s="31" t="s">
        <v>195</v>
      </c>
      <c r="C59" s="28" t="s">
        <v>196</v>
      </c>
      <c r="D59" s="77" t="s">
        <v>197</v>
      </c>
      <c r="E59" s="74" t="s">
        <v>198</v>
      </c>
      <c r="F59" s="64"/>
      <c r="G59" s="65"/>
      <c r="H59" s="65"/>
      <c r="I59" s="65"/>
      <c r="K59" s="65"/>
      <c r="L59" s="65"/>
      <c r="M59" s="65"/>
      <c r="N59" s="65"/>
      <c r="O59" s="65"/>
      <c r="P59" s="65"/>
      <c r="Q59" s="65"/>
      <c r="R59" s="65"/>
      <c r="S59" s="65"/>
      <c r="U59" s="65"/>
      <c r="V59" s="65"/>
      <c r="W59" s="65"/>
      <c r="X59" s="65"/>
      <c r="Y59" s="65"/>
      <c r="Z59" s="65"/>
      <c r="AA59" s="65"/>
      <c r="AB59" s="65"/>
      <c r="AC59" s="65"/>
      <c r="AE59" s="65"/>
      <c r="AF59" s="65"/>
      <c r="AG59" s="65"/>
      <c r="AH59" s="65"/>
      <c r="AI59" s="65"/>
      <c r="AJ59" s="65"/>
      <c r="AK59" s="65"/>
      <c r="AL59" s="65"/>
      <c r="AM59" s="65"/>
      <c r="AO59" s="65"/>
      <c r="AP59" s="65"/>
      <c r="AQ59" s="65">
        <v>0</v>
      </c>
      <c r="AR59" s="65">
        <v>0</v>
      </c>
      <c r="AS59" s="65">
        <v>0</v>
      </c>
      <c r="AT59" s="65">
        <v>0</v>
      </c>
      <c r="AU59" s="65">
        <v>0</v>
      </c>
      <c r="AV59" s="65">
        <v>0</v>
      </c>
      <c r="AW59" s="65">
        <v>0</v>
      </c>
      <c r="AY59" s="65"/>
      <c r="AZ59" s="65"/>
      <c r="BA59" s="65"/>
      <c r="BB59" s="65"/>
      <c r="BC59" s="65"/>
      <c r="BD59" s="65"/>
      <c r="BE59" s="65"/>
      <c r="BF59" s="65"/>
      <c r="BG59" s="65"/>
      <c r="BI59" s="33" t="s">
        <v>135</v>
      </c>
    </row>
    <row r="60" spans="1:61">
      <c r="A60" s="34"/>
      <c r="B60" s="31" t="s">
        <v>199</v>
      </c>
      <c r="C60" s="28" t="s">
        <v>200</v>
      </c>
      <c r="D60" s="77" t="s">
        <v>201</v>
      </c>
      <c r="E60" s="74" t="s">
        <v>202</v>
      </c>
      <c r="F60" s="64"/>
      <c r="G60" s="65"/>
      <c r="H60" s="65"/>
      <c r="I60" s="65"/>
      <c r="K60" s="65"/>
      <c r="L60" s="65"/>
      <c r="M60" s="65"/>
      <c r="N60" s="65"/>
      <c r="O60" s="65"/>
      <c r="P60" s="65"/>
      <c r="Q60" s="65"/>
      <c r="R60" s="65"/>
      <c r="S60" s="65"/>
      <c r="U60" s="65"/>
      <c r="V60" s="65"/>
      <c r="W60" s="65"/>
      <c r="X60" s="65"/>
      <c r="Y60" s="65"/>
      <c r="Z60" s="65"/>
      <c r="AA60" s="65"/>
      <c r="AB60" s="65"/>
      <c r="AC60" s="65"/>
      <c r="AE60" s="65"/>
      <c r="AF60" s="65"/>
      <c r="AG60" s="65"/>
      <c r="AH60" s="65"/>
      <c r="AI60" s="65"/>
      <c r="AJ60" s="65"/>
      <c r="AK60" s="65"/>
      <c r="AL60" s="65"/>
      <c r="AM60" s="65"/>
      <c r="AO60" s="65"/>
      <c r="AP60" s="65"/>
      <c r="AQ60" s="65">
        <v>0</v>
      </c>
      <c r="AR60" s="65">
        <v>0</v>
      </c>
      <c r="AS60" s="65">
        <v>0</v>
      </c>
      <c r="AT60" s="65">
        <v>0</v>
      </c>
      <c r="AU60" s="65">
        <v>0</v>
      </c>
      <c r="AV60" s="65">
        <v>0</v>
      </c>
      <c r="AW60" s="65">
        <v>0</v>
      </c>
      <c r="AY60" s="65"/>
      <c r="AZ60" s="65"/>
      <c r="BA60" s="65"/>
      <c r="BB60" s="65"/>
      <c r="BC60" s="65"/>
      <c r="BD60" s="65"/>
      <c r="BE60" s="65"/>
      <c r="BF60" s="65"/>
      <c r="BG60" s="65"/>
      <c r="BI60" s="33" t="s">
        <v>135</v>
      </c>
    </row>
    <row r="61" spans="1:61">
      <c r="A61" s="34"/>
      <c r="B61" s="31" t="s">
        <v>203</v>
      </c>
      <c r="C61" s="28" t="s">
        <v>204</v>
      </c>
      <c r="D61" s="77" t="s">
        <v>205</v>
      </c>
      <c r="E61" s="74" t="s">
        <v>206</v>
      </c>
      <c r="F61" s="64">
        <v>0</v>
      </c>
      <c r="G61" s="65">
        <v>0</v>
      </c>
      <c r="H61" s="65">
        <v>0</v>
      </c>
      <c r="I61" s="65">
        <v>0</v>
      </c>
      <c r="K61" s="65">
        <v>0</v>
      </c>
      <c r="L61" s="65">
        <v>0</v>
      </c>
      <c r="M61" s="65">
        <v>966.51400000000001</v>
      </c>
      <c r="N61" s="65">
        <v>988.07399999999996</v>
      </c>
      <c r="O61" s="65">
        <v>1009.638</v>
      </c>
      <c r="P61" s="65">
        <v>1031.2449999999999</v>
      </c>
      <c r="Q61" s="65">
        <v>1052.93</v>
      </c>
      <c r="R61" s="65">
        <v>1074.703</v>
      </c>
      <c r="S61" s="65">
        <v>1096.5840000000001</v>
      </c>
      <c r="U61" s="65">
        <v>0</v>
      </c>
      <c r="V61" s="65">
        <v>0</v>
      </c>
      <c r="W61" s="65">
        <v>965.23299999999995</v>
      </c>
      <c r="X61" s="65">
        <v>985.41099999999994</v>
      </c>
      <c r="Y61" s="65">
        <v>1004.407</v>
      </c>
      <c r="Z61" s="65">
        <v>1022.044</v>
      </c>
      <c r="AA61" s="65">
        <v>1038.7059999999999</v>
      </c>
      <c r="AB61" s="65">
        <v>1055.3440000000001</v>
      </c>
      <c r="AC61" s="65">
        <v>1072.596</v>
      </c>
      <c r="AE61" s="65">
        <v>0</v>
      </c>
      <c r="AF61" s="65">
        <v>0</v>
      </c>
      <c r="AG61" s="65">
        <v>966.51400000000001</v>
      </c>
      <c r="AH61" s="65">
        <v>988.07399999999996</v>
      </c>
      <c r="AI61" s="65">
        <v>1009.638</v>
      </c>
      <c r="AJ61" s="65">
        <v>1031.2449999999999</v>
      </c>
      <c r="AK61" s="65">
        <v>1052.93</v>
      </c>
      <c r="AL61" s="65">
        <v>1074.703</v>
      </c>
      <c r="AM61" s="65">
        <v>1096.5840000000001</v>
      </c>
      <c r="AO61" s="65">
        <v>0</v>
      </c>
      <c r="AP61" s="65">
        <v>0</v>
      </c>
      <c r="AQ61" s="65">
        <v>963.63400000000001</v>
      </c>
      <c r="AR61" s="65">
        <v>982.82500000000005</v>
      </c>
      <c r="AS61" s="65">
        <v>1002.023</v>
      </c>
      <c r="AT61" s="65">
        <v>1021.31</v>
      </c>
      <c r="AU61" s="65">
        <v>1040.6849999999999</v>
      </c>
      <c r="AV61" s="65">
        <v>1060.278</v>
      </c>
      <c r="AW61" s="65">
        <v>1080.0940000000001</v>
      </c>
      <c r="AY61" s="65">
        <v>0</v>
      </c>
      <c r="AZ61" s="65">
        <v>0</v>
      </c>
      <c r="BA61" s="65">
        <v>959.20600000000002</v>
      </c>
      <c r="BB61" s="65">
        <v>976.54</v>
      </c>
      <c r="BC61" s="65">
        <v>994.23299999999995</v>
      </c>
      <c r="BD61" s="65">
        <v>1012.347</v>
      </c>
      <c r="BE61" s="65">
        <v>1030.883</v>
      </c>
      <c r="BF61" s="65">
        <v>1050.0260000000001</v>
      </c>
      <c r="BG61" s="65">
        <v>1069.741</v>
      </c>
      <c r="BI61" s="33" t="s">
        <v>135</v>
      </c>
    </row>
    <row r="62" spans="1:61">
      <c r="A62" s="34"/>
      <c r="B62" s="31" t="s">
        <v>207</v>
      </c>
      <c r="C62" s="28" t="s">
        <v>208</v>
      </c>
      <c r="D62" s="77" t="s">
        <v>209</v>
      </c>
      <c r="E62" s="74" t="s">
        <v>210</v>
      </c>
      <c r="F62" s="64"/>
      <c r="G62" s="65"/>
      <c r="H62" s="65"/>
      <c r="I62" s="65"/>
      <c r="K62" s="65"/>
      <c r="L62" s="65"/>
      <c r="M62" s="65">
        <v>0</v>
      </c>
      <c r="N62" s="65">
        <v>0</v>
      </c>
      <c r="O62" s="65">
        <v>0</v>
      </c>
      <c r="P62" s="65">
        <v>0</v>
      </c>
      <c r="Q62" s="65">
        <v>0</v>
      </c>
      <c r="R62" s="65">
        <v>0</v>
      </c>
      <c r="S62" s="65">
        <v>0</v>
      </c>
      <c r="U62" s="65"/>
      <c r="V62" s="65"/>
      <c r="W62" s="65">
        <v>0</v>
      </c>
      <c r="X62" s="65">
        <v>0</v>
      </c>
      <c r="Y62" s="65">
        <v>0</v>
      </c>
      <c r="Z62" s="65">
        <v>0</v>
      </c>
      <c r="AA62" s="65">
        <v>0</v>
      </c>
      <c r="AB62" s="65">
        <v>0</v>
      </c>
      <c r="AC62" s="65">
        <v>0</v>
      </c>
      <c r="AE62" s="65"/>
      <c r="AF62" s="65"/>
      <c r="AG62" s="65">
        <v>0</v>
      </c>
      <c r="AH62" s="65">
        <v>0</v>
      </c>
      <c r="AI62" s="65">
        <v>0</v>
      </c>
      <c r="AJ62" s="65">
        <v>0</v>
      </c>
      <c r="AK62" s="65">
        <v>0</v>
      </c>
      <c r="AL62" s="65">
        <v>0</v>
      </c>
      <c r="AM62" s="65">
        <v>0</v>
      </c>
      <c r="AO62" s="65"/>
      <c r="AP62" s="65"/>
      <c r="AQ62" s="65">
        <v>0</v>
      </c>
      <c r="AR62" s="65">
        <v>0</v>
      </c>
      <c r="AS62" s="65">
        <v>0</v>
      </c>
      <c r="AT62" s="65">
        <v>0</v>
      </c>
      <c r="AU62" s="65">
        <v>0</v>
      </c>
      <c r="AV62" s="65">
        <v>0</v>
      </c>
      <c r="AW62" s="65">
        <v>0</v>
      </c>
      <c r="AY62" s="65"/>
      <c r="AZ62" s="65"/>
      <c r="BA62" s="65">
        <v>0</v>
      </c>
      <c r="BB62" s="65">
        <v>0</v>
      </c>
      <c r="BC62" s="65">
        <v>0</v>
      </c>
      <c r="BD62" s="65">
        <v>0</v>
      </c>
      <c r="BE62" s="65">
        <v>0</v>
      </c>
      <c r="BF62" s="65">
        <v>0</v>
      </c>
      <c r="BG62" s="65">
        <v>0</v>
      </c>
      <c r="BI62" s="33" t="s">
        <v>135</v>
      </c>
    </row>
    <row r="63" spans="1:61">
      <c r="A63" s="34"/>
      <c r="B63" s="31" t="s">
        <v>211</v>
      </c>
      <c r="C63" s="28" t="s">
        <v>212</v>
      </c>
      <c r="D63" s="77" t="s">
        <v>213</v>
      </c>
      <c r="E63" s="74" t="s">
        <v>214</v>
      </c>
      <c r="F63" s="64"/>
      <c r="G63" s="65"/>
      <c r="H63" s="65"/>
      <c r="I63" s="65"/>
      <c r="K63" s="65"/>
      <c r="L63" s="65"/>
      <c r="M63" s="65">
        <v>0</v>
      </c>
      <c r="N63" s="65">
        <v>0</v>
      </c>
      <c r="O63" s="65">
        <v>0</v>
      </c>
      <c r="P63" s="65">
        <v>0</v>
      </c>
      <c r="Q63" s="65">
        <v>0</v>
      </c>
      <c r="R63" s="65">
        <v>0</v>
      </c>
      <c r="S63" s="65">
        <v>0</v>
      </c>
      <c r="U63" s="65"/>
      <c r="V63" s="65"/>
      <c r="W63" s="65">
        <v>0</v>
      </c>
      <c r="X63" s="65">
        <v>0</v>
      </c>
      <c r="Y63" s="65">
        <v>0</v>
      </c>
      <c r="Z63" s="65">
        <v>0</v>
      </c>
      <c r="AA63" s="65">
        <v>0</v>
      </c>
      <c r="AB63" s="65">
        <v>0</v>
      </c>
      <c r="AC63" s="65">
        <v>0</v>
      </c>
      <c r="AE63" s="65"/>
      <c r="AF63" s="65"/>
      <c r="AG63" s="65">
        <v>0</v>
      </c>
      <c r="AH63" s="65">
        <v>0</v>
      </c>
      <c r="AI63" s="65">
        <v>0</v>
      </c>
      <c r="AJ63" s="65">
        <v>0</v>
      </c>
      <c r="AK63" s="65">
        <v>0</v>
      </c>
      <c r="AL63" s="65">
        <v>0</v>
      </c>
      <c r="AM63" s="65">
        <v>0</v>
      </c>
      <c r="AO63" s="65"/>
      <c r="AP63" s="65"/>
      <c r="AQ63" s="65">
        <v>0</v>
      </c>
      <c r="AR63" s="65">
        <v>0</v>
      </c>
      <c r="AS63" s="65">
        <v>0</v>
      </c>
      <c r="AT63" s="65">
        <v>0</v>
      </c>
      <c r="AU63" s="65">
        <v>0</v>
      </c>
      <c r="AV63" s="65">
        <v>0</v>
      </c>
      <c r="AW63" s="65">
        <v>0</v>
      </c>
      <c r="AY63" s="65"/>
      <c r="AZ63" s="65"/>
      <c r="BA63" s="65">
        <v>0</v>
      </c>
      <c r="BB63" s="65">
        <v>0</v>
      </c>
      <c r="BC63" s="65">
        <v>0</v>
      </c>
      <c r="BD63" s="65">
        <v>0</v>
      </c>
      <c r="BE63" s="65">
        <v>0</v>
      </c>
      <c r="BF63" s="65">
        <v>0</v>
      </c>
      <c r="BG63" s="65">
        <v>0</v>
      </c>
      <c r="BI63" s="33" t="s">
        <v>135</v>
      </c>
    </row>
    <row r="64" spans="1:61">
      <c r="A64" s="34"/>
      <c r="B64" s="31" t="s">
        <v>215</v>
      </c>
      <c r="C64" s="28" t="s">
        <v>216</v>
      </c>
      <c r="D64" s="77" t="s">
        <v>217</v>
      </c>
      <c r="E64" s="74" t="s">
        <v>218</v>
      </c>
      <c r="F64" s="64"/>
      <c r="G64" s="65"/>
      <c r="H64" s="65"/>
      <c r="I64" s="65"/>
      <c r="K64" s="65"/>
      <c r="L64" s="65"/>
      <c r="M64" s="65">
        <v>0</v>
      </c>
      <c r="N64" s="65">
        <v>0</v>
      </c>
      <c r="O64" s="65">
        <v>0</v>
      </c>
      <c r="P64" s="65">
        <v>0</v>
      </c>
      <c r="Q64" s="65">
        <v>0</v>
      </c>
      <c r="R64" s="65">
        <v>0</v>
      </c>
      <c r="S64" s="65">
        <v>0</v>
      </c>
      <c r="U64" s="65"/>
      <c r="V64" s="65"/>
      <c r="W64" s="65">
        <v>0</v>
      </c>
      <c r="X64" s="65">
        <v>0</v>
      </c>
      <c r="Y64" s="65">
        <v>0</v>
      </c>
      <c r="Z64" s="65">
        <v>0</v>
      </c>
      <c r="AA64" s="65">
        <v>0</v>
      </c>
      <c r="AB64" s="65">
        <v>0</v>
      </c>
      <c r="AC64" s="65">
        <v>0</v>
      </c>
      <c r="AE64" s="65"/>
      <c r="AF64" s="65"/>
      <c r="AG64" s="65">
        <v>0</v>
      </c>
      <c r="AH64" s="65">
        <v>0</v>
      </c>
      <c r="AI64" s="65">
        <v>0</v>
      </c>
      <c r="AJ64" s="65">
        <v>0</v>
      </c>
      <c r="AK64" s="65">
        <v>0</v>
      </c>
      <c r="AL64" s="65">
        <v>0</v>
      </c>
      <c r="AM64" s="65">
        <v>0</v>
      </c>
      <c r="AO64" s="65"/>
      <c r="AP64" s="65"/>
      <c r="AQ64" s="65">
        <v>0</v>
      </c>
      <c r="AR64" s="65">
        <v>0</v>
      </c>
      <c r="AS64" s="65">
        <v>0</v>
      </c>
      <c r="AT64" s="65">
        <v>0</v>
      </c>
      <c r="AU64" s="65">
        <v>0</v>
      </c>
      <c r="AV64" s="65">
        <v>0</v>
      </c>
      <c r="AW64" s="65">
        <v>0</v>
      </c>
      <c r="AY64" s="65"/>
      <c r="AZ64" s="65"/>
      <c r="BA64" s="65">
        <v>0</v>
      </c>
      <c r="BB64" s="65">
        <v>0</v>
      </c>
      <c r="BC64" s="65">
        <v>0</v>
      </c>
      <c r="BD64" s="65">
        <v>0</v>
      </c>
      <c r="BE64" s="65">
        <v>0</v>
      </c>
      <c r="BF64" s="65">
        <v>0</v>
      </c>
      <c r="BG64" s="65">
        <v>0</v>
      </c>
      <c r="BI64" s="33" t="s">
        <v>135</v>
      </c>
    </row>
    <row r="65" spans="1:61">
      <c r="A65" s="34"/>
      <c r="B65" s="31"/>
      <c r="C65" s="28" t="s">
        <v>219</v>
      </c>
      <c r="D65" s="77" t="s">
        <v>220</v>
      </c>
      <c r="E65" s="74" t="s">
        <v>221</v>
      </c>
      <c r="F65" s="64"/>
      <c r="G65" s="65"/>
      <c r="H65" s="65"/>
      <c r="I65" s="65"/>
      <c r="K65" s="65"/>
      <c r="L65" s="65"/>
      <c r="M65" s="65"/>
      <c r="N65" s="65"/>
      <c r="O65" s="65"/>
      <c r="P65" s="65"/>
      <c r="Q65" s="65"/>
      <c r="R65" s="65"/>
      <c r="S65" s="65"/>
      <c r="U65" s="65"/>
      <c r="V65" s="65"/>
      <c r="W65" s="65"/>
      <c r="X65" s="65"/>
      <c r="Y65" s="65"/>
      <c r="Z65" s="65"/>
      <c r="AA65" s="65"/>
      <c r="AB65" s="65"/>
      <c r="AC65" s="65"/>
      <c r="AE65" s="65"/>
      <c r="AF65" s="65"/>
      <c r="AG65" s="65"/>
      <c r="AH65" s="65"/>
      <c r="AI65" s="65"/>
      <c r="AJ65" s="65"/>
      <c r="AK65" s="65"/>
      <c r="AL65" s="65"/>
      <c r="AM65" s="65"/>
      <c r="AO65" s="65"/>
      <c r="AP65" s="65"/>
      <c r="AQ65" s="65"/>
      <c r="AR65" s="65"/>
      <c r="AS65" s="65"/>
      <c r="AT65" s="65"/>
      <c r="AU65" s="65"/>
      <c r="AV65" s="65"/>
      <c r="AW65" s="65"/>
      <c r="AY65" s="65"/>
      <c r="AZ65" s="65"/>
      <c r="BA65" s="65"/>
      <c r="BB65" s="65"/>
      <c r="BC65" s="65"/>
      <c r="BD65" s="65"/>
      <c r="BE65" s="65"/>
      <c r="BF65" s="65"/>
      <c r="BG65" s="65"/>
    </row>
    <row r="66" spans="1:61">
      <c r="A66" s="34"/>
      <c r="B66" s="31" t="s">
        <v>222</v>
      </c>
      <c r="C66" s="28" t="s">
        <v>223</v>
      </c>
      <c r="D66" s="77" t="s">
        <v>224</v>
      </c>
      <c r="E66" s="74" t="s">
        <v>225</v>
      </c>
      <c r="F66" s="64"/>
      <c r="G66" s="65"/>
      <c r="H66" s="65"/>
      <c r="I66" s="65"/>
      <c r="K66" s="65"/>
      <c r="L66" s="65"/>
      <c r="M66" s="65"/>
      <c r="N66" s="65"/>
      <c r="O66" s="65"/>
      <c r="P66" s="65"/>
      <c r="Q66" s="65"/>
      <c r="R66" s="65"/>
      <c r="S66" s="65"/>
      <c r="U66" s="65"/>
      <c r="V66" s="65"/>
      <c r="W66" s="65"/>
      <c r="X66" s="65"/>
      <c r="Y66" s="65"/>
      <c r="Z66" s="65"/>
      <c r="AA66" s="65"/>
      <c r="AB66" s="65"/>
      <c r="AC66" s="65"/>
      <c r="AE66" s="65"/>
      <c r="AF66" s="65"/>
      <c r="AG66" s="65"/>
      <c r="AH66" s="65"/>
      <c r="AI66" s="65"/>
      <c r="AJ66" s="65"/>
      <c r="AK66" s="65"/>
      <c r="AL66" s="65"/>
      <c r="AM66" s="65"/>
      <c r="AO66" s="65"/>
      <c r="AP66" s="65"/>
      <c r="AQ66" s="65"/>
      <c r="AR66" s="65"/>
      <c r="AS66" s="65"/>
      <c r="AT66" s="65"/>
      <c r="AU66" s="65"/>
      <c r="AV66" s="65"/>
      <c r="AW66" s="65"/>
      <c r="AY66" s="65"/>
      <c r="AZ66" s="65"/>
      <c r="BA66" s="65"/>
      <c r="BB66" s="65"/>
      <c r="BC66" s="65"/>
      <c r="BD66" s="65"/>
      <c r="BE66" s="65"/>
      <c r="BF66" s="65"/>
      <c r="BG66" s="65"/>
      <c r="BI66" s="33" t="s">
        <v>135</v>
      </c>
    </row>
    <row r="67" spans="1:61">
      <c r="A67" s="34"/>
      <c r="B67" s="31" t="s">
        <v>226</v>
      </c>
      <c r="C67" s="28" t="s">
        <v>227</v>
      </c>
      <c r="D67" s="77" t="s">
        <v>228</v>
      </c>
      <c r="E67" s="74" t="s">
        <v>229</v>
      </c>
      <c r="F67" s="64">
        <v>0</v>
      </c>
      <c r="G67" s="65">
        <v>0</v>
      </c>
      <c r="H67" s="65">
        <v>0</v>
      </c>
      <c r="I67" s="65">
        <v>0</v>
      </c>
      <c r="K67" s="65">
        <v>0</v>
      </c>
      <c r="L67" s="65">
        <v>0</v>
      </c>
      <c r="M67" s="65">
        <v>0</v>
      </c>
      <c r="N67" s="65">
        <v>0</v>
      </c>
      <c r="O67" s="65">
        <v>0</v>
      </c>
      <c r="P67" s="65">
        <v>0</v>
      </c>
      <c r="Q67" s="65">
        <v>0</v>
      </c>
      <c r="R67" s="65">
        <v>0</v>
      </c>
      <c r="S67" s="65">
        <v>0</v>
      </c>
      <c r="U67" s="65">
        <v>0</v>
      </c>
      <c r="V67" s="65">
        <v>0</v>
      </c>
      <c r="W67" s="65">
        <v>0</v>
      </c>
      <c r="X67" s="65">
        <v>0</v>
      </c>
      <c r="Y67" s="65">
        <v>0</v>
      </c>
      <c r="Z67" s="65">
        <v>0</v>
      </c>
      <c r="AA67" s="65">
        <v>0</v>
      </c>
      <c r="AB67" s="65">
        <v>0</v>
      </c>
      <c r="AC67" s="65">
        <v>0</v>
      </c>
      <c r="AE67" s="65">
        <v>0</v>
      </c>
      <c r="AF67" s="65">
        <v>0</v>
      </c>
      <c r="AG67" s="65">
        <v>0</v>
      </c>
      <c r="AH67" s="65">
        <v>0</v>
      </c>
      <c r="AI67" s="65">
        <v>0</v>
      </c>
      <c r="AJ67" s="65">
        <v>0</v>
      </c>
      <c r="AK67" s="65">
        <v>0</v>
      </c>
      <c r="AL67" s="65">
        <v>0</v>
      </c>
      <c r="AM67" s="65">
        <v>0</v>
      </c>
      <c r="AO67" s="65">
        <v>0</v>
      </c>
      <c r="AP67" s="65">
        <v>0</v>
      </c>
      <c r="AQ67" s="65">
        <v>0</v>
      </c>
      <c r="AR67" s="65">
        <v>0</v>
      </c>
      <c r="AS67" s="65">
        <v>0</v>
      </c>
      <c r="AT67" s="65">
        <v>0</v>
      </c>
      <c r="AU67" s="65">
        <v>0</v>
      </c>
      <c r="AV67" s="65">
        <v>0</v>
      </c>
      <c r="AW67" s="65">
        <v>0</v>
      </c>
      <c r="AY67" s="65">
        <v>0</v>
      </c>
      <c r="AZ67" s="65">
        <v>0</v>
      </c>
      <c r="BA67" s="65">
        <v>0</v>
      </c>
      <c r="BB67" s="65">
        <v>0</v>
      </c>
      <c r="BC67" s="65">
        <v>0</v>
      </c>
      <c r="BD67" s="65">
        <v>0</v>
      </c>
      <c r="BE67" s="65">
        <v>0</v>
      </c>
      <c r="BF67" s="65">
        <v>0</v>
      </c>
      <c r="BG67" s="65">
        <v>0</v>
      </c>
      <c r="BI67" s="33" t="s">
        <v>135</v>
      </c>
    </row>
    <row r="68" spans="1:61">
      <c r="A68" s="34"/>
      <c r="B68" s="31" t="s">
        <v>230</v>
      </c>
      <c r="C68" s="28" t="s">
        <v>231</v>
      </c>
      <c r="D68" s="77" t="s">
        <v>232</v>
      </c>
      <c r="E68" s="74" t="s">
        <v>233</v>
      </c>
      <c r="F68" s="64">
        <v>0</v>
      </c>
      <c r="G68" s="65">
        <v>0</v>
      </c>
      <c r="H68" s="65">
        <v>0</v>
      </c>
      <c r="I68" s="65">
        <v>0</v>
      </c>
      <c r="K68" s="65">
        <v>0</v>
      </c>
      <c r="L68" s="65">
        <v>0</v>
      </c>
      <c r="M68" s="65">
        <v>966.51400000000001</v>
      </c>
      <c r="N68" s="65">
        <v>988.07399999999996</v>
      </c>
      <c r="O68" s="65">
        <v>1009.638</v>
      </c>
      <c r="P68" s="65">
        <v>1031.2449999999999</v>
      </c>
      <c r="Q68" s="65">
        <v>1052.93</v>
      </c>
      <c r="R68" s="65">
        <v>1074.703</v>
      </c>
      <c r="S68" s="65">
        <v>1096.5840000000001</v>
      </c>
      <c r="U68" s="65">
        <v>0</v>
      </c>
      <c r="V68" s="65">
        <v>0</v>
      </c>
      <c r="W68" s="65">
        <v>965.23299999999995</v>
      </c>
      <c r="X68" s="65">
        <v>985.41099999999994</v>
      </c>
      <c r="Y68" s="65">
        <v>1004.407</v>
      </c>
      <c r="Z68" s="65">
        <v>1022.044</v>
      </c>
      <c r="AA68" s="65">
        <v>1038.7059999999999</v>
      </c>
      <c r="AB68" s="65">
        <v>1055.3440000000001</v>
      </c>
      <c r="AC68" s="65">
        <v>1072.596</v>
      </c>
      <c r="AE68" s="65">
        <v>0</v>
      </c>
      <c r="AF68" s="65">
        <v>0</v>
      </c>
      <c r="AG68" s="65">
        <v>966.51400000000001</v>
      </c>
      <c r="AH68" s="65">
        <v>988.07399999999996</v>
      </c>
      <c r="AI68" s="65">
        <v>1009.638</v>
      </c>
      <c r="AJ68" s="65">
        <v>1031.2449999999999</v>
      </c>
      <c r="AK68" s="65">
        <v>1052.93</v>
      </c>
      <c r="AL68" s="65">
        <v>1074.703</v>
      </c>
      <c r="AM68" s="65">
        <v>1096.5840000000001</v>
      </c>
      <c r="AO68" s="65">
        <v>0</v>
      </c>
      <c r="AP68" s="65">
        <v>0</v>
      </c>
      <c r="AQ68" s="65">
        <v>963.63400000000001</v>
      </c>
      <c r="AR68" s="65">
        <v>982.82500000000005</v>
      </c>
      <c r="AS68" s="65">
        <v>1002.023</v>
      </c>
      <c r="AT68" s="65">
        <v>1021.31</v>
      </c>
      <c r="AU68" s="65">
        <v>1040.6849999999999</v>
      </c>
      <c r="AV68" s="65">
        <v>1060.278</v>
      </c>
      <c r="AW68" s="65">
        <v>1080.0940000000001</v>
      </c>
      <c r="AY68" s="65">
        <v>0</v>
      </c>
      <c r="AZ68" s="65">
        <v>0</v>
      </c>
      <c r="BA68" s="65">
        <v>959.20600000000002</v>
      </c>
      <c r="BB68" s="65">
        <v>976.54</v>
      </c>
      <c r="BC68" s="65">
        <v>994.23299999999995</v>
      </c>
      <c r="BD68" s="65">
        <v>1012.347</v>
      </c>
      <c r="BE68" s="65">
        <v>1030.883</v>
      </c>
      <c r="BF68" s="65">
        <v>1050.0260000000001</v>
      </c>
      <c r="BG68" s="65">
        <v>1069.741</v>
      </c>
      <c r="BI68" s="33" t="s">
        <v>135</v>
      </c>
    </row>
    <row r="69" spans="1:61">
      <c r="A69" s="34"/>
      <c r="B69" s="31"/>
      <c r="D69" s="77" t="s">
        <v>75</v>
      </c>
    </row>
    <row r="70" spans="1:61">
      <c r="A70" s="34"/>
      <c r="B70" s="31"/>
      <c r="D70" s="77" t="s">
        <v>75</v>
      </c>
      <c r="E70" s="58" t="s">
        <v>234</v>
      </c>
    </row>
    <row r="71" spans="1:61">
      <c r="A71" s="34"/>
      <c r="B71" s="31" t="s">
        <v>235</v>
      </c>
      <c r="C71" s="28" t="s">
        <v>236</v>
      </c>
      <c r="D71" s="77" t="s">
        <v>237</v>
      </c>
      <c r="E71" s="35" t="s">
        <v>238</v>
      </c>
      <c r="F71" s="64"/>
      <c r="G71" s="65"/>
      <c r="H71" s="65"/>
      <c r="I71" s="65"/>
      <c r="K71" s="65"/>
      <c r="L71" s="65"/>
      <c r="M71" s="65"/>
      <c r="N71" s="65"/>
      <c r="O71" s="65"/>
      <c r="P71" s="65"/>
      <c r="Q71" s="65"/>
      <c r="R71" s="65"/>
      <c r="S71" s="65"/>
      <c r="U71" s="65"/>
      <c r="V71" s="65"/>
      <c r="W71" s="65"/>
      <c r="X71" s="65"/>
      <c r="Y71" s="65"/>
      <c r="Z71" s="65"/>
      <c r="AA71" s="65"/>
      <c r="AB71" s="65"/>
      <c r="AC71" s="65"/>
      <c r="AE71" s="65"/>
      <c r="AF71" s="65"/>
      <c r="AG71" s="65"/>
      <c r="AH71" s="65"/>
      <c r="AI71" s="65"/>
      <c r="AJ71" s="65"/>
      <c r="AK71" s="65"/>
      <c r="AL71" s="65"/>
      <c r="AM71" s="65"/>
      <c r="AO71" s="65"/>
      <c r="AP71" s="65"/>
      <c r="AQ71" s="65"/>
      <c r="AR71" s="65"/>
      <c r="AS71" s="65"/>
      <c r="AT71" s="65"/>
      <c r="AU71" s="65"/>
      <c r="AV71" s="65"/>
      <c r="AW71" s="65"/>
      <c r="AY71" s="65"/>
      <c r="AZ71" s="65"/>
      <c r="BA71" s="65"/>
      <c r="BB71" s="65"/>
      <c r="BC71" s="65"/>
      <c r="BD71" s="65"/>
      <c r="BE71" s="65"/>
      <c r="BF71" s="65"/>
      <c r="BG71" s="65"/>
      <c r="BI71" s="33" t="s">
        <v>135</v>
      </c>
    </row>
    <row r="72" spans="1:61">
      <c r="A72" s="34"/>
      <c r="B72" s="31" t="s">
        <v>239</v>
      </c>
      <c r="C72" s="28" t="s">
        <v>240</v>
      </c>
      <c r="D72" s="77" t="s">
        <v>241</v>
      </c>
      <c r="E72" s="35" t="s">
        <v>242</v>
      </c>
      <c r="F72" s="64"/>
      <c r="G72" s="65"/>
      <c r="H72" s="65"/>
      <c r="I72" s="65"/>
      <c r="K72" s="65"/>
      <c r="L72" s="65"/>
      <c r="M72" s="65"/>
      <c r="N72" s="65"/>
      <c r="O72" s="65"/>
      <c r="P72" s="65"/>
      <c r="Q72" s="65"/>
      <c r="R72" s="65"/>
      <c r="S72" s="65"/>
      <c r="U72" s="65"/>
      <c r="V72" s="65"/>
      <c r="W72" s="65"/>
      <c r="X72" s="65"/>
      <c r="Y72" s="65"/>
      <c r="Z72" s="65"/>
      <c r="AA72" s="65"/>
      <c r="AB72" s="65"/>
      <c r="AC72" s="65"/>
      <c r="AE72" s="65"/>
      <c r="AF72" s="65"/>
      <c r="AG72" s="65"/>
      <c r="AH72" s="65"/>
      <c r="AI72" s="65"/>
      <c r="AJ72" s="65"/>
      <c r="AK72" s="65"/>
      <c r="AL72" s="65"/>
      <c r="AM72" s="65"/>
      <c r="AO72" s="65"/>
      <c r="AP72" s="65"/>
      <c r="AQ72" s="65"/>
      <c r="AR72" s="65"/>
      <c r="AS72" s="65"/>
      <c r="AT72" s="65"/>
      <c r="AU72" s="65"/>
      <c r="AV72" s="65"/>
      <c r="AW72" s="65"/>
      <c r="AY72" s="65"/>
      <c r="AZ72" s="65"/>
      <c r="BA72" s="65"/>
      <c r="BB72" s="65"/>
      <c r="BC72" s="65"/>
      <c r="BD72" s="65"/>
      <c r="BE72" s="65"/>
      <c r="BF72" s="65"/>
      <c r="BG72" s="65"/>
      <c r="BI72" s="33" t="s">
        <v>135</v>
      </c>
    </row>
    <row r="73" spans="1:61">
      <c r="A73" s="34"/>
      <c r="B73" s="31" t="s">
        <v>243</v>
      </c>
      <c r="C73" s="28" t="s">
        <v>244</v>
      </c>
      <c r="D73" s="77" t="s">
        <v>245</v>
      </c>
      <c r="E73" s="35" t="s">
        <v>246</v>
      </c>
      <c r="F73" s="64"/>
      <c r="G73" s="65"/>
      <c r="H73" s="65"/>
      <c r="I73" s="65"/>
      <c r="K73" s="65"/>
      <c r="L73" s="65"/>
      <c r="M73" s="65"/>
      <c r="N73" s="65"/>
      <c r="O73" s="65"/>
      <c r="P73" s="65"/>
      <c r="Q73" s="65"/>
      <c r="R73" s="65"/>
      <c r="S73" s="65"/>
      <c r="U73" s="65"/>
      <c r="V73" s="65"/>
      <c r="W73" s="65"/>
      <c r="X73" s="65"/>
      <c r="Y73" s="65"/>
      <c r="Z73" s="65"/>
      <c r="AA73" s="65"/>
      <c r="AB73" s="65"/>
      <c r="AC73" s="65"/>
      <c r="AE73" s="65"/>
      <c r="AF73" s="65"/>
      <c r="AG73" s="65"/>
      <c r="AH73" s="65"/>
      <c r="AI73" s="65"/>
      <c r="AJ73" s="65"/>
      <c r="AK73" s="65"/>
      <c r="AL73" s="65"/>
      <c r="AM73" s="65"/>
      <c r="AO73" s="65"/>
      <c r="AP73" s="65"/>
      <c r="AQ73" s="65"/>
      <c r="AR73" s="65"/>
      <c r="AS73" s="65"/>
      <c r="AT73" s="65"/>
      <c r="AU73" s="65"/>
      <c r="AV73" s="65"/>
      <c r="AW73" s="65"/>
      <c r="AY73" s="65"/>
      <c r="AZ73" s="65"/>
      <c r="BA73" s="65"/>
      <c r="BB73" s="65"/>
      <c r="BC73" s="65"/>
      <c r="BD73" s="65"/>
      <c r="BE73" s="65"/>
      <c r="BF73" s="65"/>
      <c r="BG73" s="65"/>
      <c r="BI73" s="33" t="s">
        <v>135</v>
      </c>
    </row>
    <row r="74" spans="1:61">
      <c r="A74" s="34"/>
      <c r="B74" s="31" t="s">
        <v>247</v>
      </c>
      <c r="C74" s="28" t="s">
        <v>248</v>
      </c>
      <c r="D74" s="77" t="s">
        <v>249</v>
      </c>
      <c r="E74" s="35" t="s">
        <v>250</v>
      </c>
      <c r="F74" s="64">
        <v>0</v>
      </c>
      <c r="G74" s="65">
        <v>0</v>
      </c>
      <c r="H74" s="65">
        <v>0</v>
      </c>
      <c r="I74" s="65">
        <v>0</v>
      </c>
      <c r="K74" s="65">
        <v>0</v>
      </c>
      <c r="L74" s="65">
        <v>0</v>
      </c>
      <c r="M74" s="65">
        <v>0</v>
      </c>
      <c r="N74" s="65">
        <v>0</v>
      </c>
      <c r="O74" s="65">
        <v>0</v>
      </c>
      <c r="P74" s="65">
        <v>0</v>
      </c>
      <c r="Q74" s="65">
        <v>0</v>
      </c>
      <c r="R74" s="65">
        <v>0</v>
      </c>
      <c r="S74" s="65">
        <v>0</v>
      </c>
      <c r="U74" s="65">
        <v>0</v>
      </c>
      <c r="V74" s="65">
        <v>0</v>
      </c>
      <c r="W74" s="65">
        <v>0</v>
      </c>
      <c r="X74" s="65">
        <v>0</v>
      </c>
      <c r="Y74" s="65">
        <v>0</v>
      </c>
      <c r="Z74" s="65">
        <v>0</v>
      </c>
      <c r="AA74" s="65">
        <v>0</v>
      </c>
      <c r="AB74" s="65">
        <v>0</v>
      </c>
      <c r="AC74" s="65">
        <v>0</v>
      </c>
      <c r="AE74" s="65">
        <v>0</v>
      </c>
      <c r="AF74" s="65">
        <v>0</v>
      </c>
      <c r="AG74" s="65">
        <v>0</v>
      </c>
      <c r="AH74" s="65">
        <v>0</v>
      </c>
      <c r="AI74" s="65">
        <v>0</v>
      </c>
      <c r="AJ74" s="65">
        <v>0</v>
      </c>
      <c r="AK74" s="65">
        <v>0</v>
      </c>
      <c r="AL74" s="65">
        <v>0</v>
      </c>
      <c r="AM74" s="65">
        <v>0</v>
      </c>
      <c r="AO74" s="65">
        <v>0</v>
      </c>
      <c r="AP74" s="65">
        <v>0</v>
      </c>
      <c r="AQ74" s="65">
        <v>0</v>
      </c>
      <c r="AR74" s="65">
        <v>0</v>
      </c>
      <c r="AS74" s="65">
        <v>0</v>
      </c>
      <c r="AT74" s="65">
        <v>0</v>
      </c>
      <c r="AU74" s="65">
        <v>0</v>
      </c>
      <c r="AV74" s="65">
        <v>0</v>
      </c>
      <c r="AW74" s="65">
        <v>0</v>
      </c>
      <c r="AY74" s="65">
        <v>0</v>
      </c>
      <c r="AZ74" s="65">
        <v>0</v>
      </c>
      <c r="BA74" s="65">
        <v>0</v>
      </c>
      <c r="BB74" s="65">
        <v>0</v>
      </c>
      <c r="BC74" s="65">
        <v>0</v>
      </c>
      <c r="BD74" s="65">
        <v>0</v>
      </c>
      <c r="BE74" s="65">
        <v>0</v>
      </c>
      <c r="BF74" s="65">
        <v>0</v>
      </c>
      <c r="BG74" s="65">
        <v>0</v>
      </c>
      <c r="BI74" s="33" t="s">
        <v>135</v>
      </c>
    </row>
    <row r="75" spans="1:61">
      <c r="A75" s="34"/>
      <c r="B75" s="31" t="s">
        <v>251</v>
      </c>
      <c r="C75" s="28" t="s">
        <v>252</v>
      </c>
      <c r="D75" s="77" t="s">
        <v>253</v>
      </c>
      <c r="E75" s="35" t="s">
        <v>254</v>
      </c>
      <c r="F75" s="64"/>
      <c r="G75" s="65"/>
      <c r="H75" s="65"/>
      <c r="I75" s="65"/>
      <c r="K75" s="65"/>
      <c r="L75" s="65"/>
      <c r="M75" s="65"/>
      <c r="N75" s="65"/>
      <c r="O75" s="65"/>
      <c r="P75" s="65"/>
      <c r="Q75" s="65"/>
      <c r="R75" s="65"/>
      <c r="S75" s="65"/>
      <c r="U75" s="65"/>
      <c r="V75" s="65"/>
      <c r="W75" s="65"/>
      <c r="X75" s="65"/>
      <c r="Y75" s="65"/>
      <c r="Z75" s="65"/>
      <c r="AA75" s="65"/>
      <c r="AB75" s="65"/>
      <c r="AC75" s="65"/>
      <c r="AE75" s="65"/>
      <c r="AF75" s="65"/>
      <c r="AG75" s="65"/>
      <c r="AH75" s="65"/>
      <c r="AI75" s="65"/>
      <c r="AJ75" s="65"/>
      <c r="AK75" s="65"/>
      <c r="AL75" s="65"/>
      <c r="AM75" s="65"/>
      <c r="AO75" s="65"/>
      <c r="AP75" s="65"/>
      <c r="AQ75" s="65"/>
      <c r="AR75" s="65"/>
      <c r="AS75" s="65"/>
      <c r="AT75" s="65"/>
      <c r="AU75" s="65"/>
      <c r="AV75" s="65"/>
      <c r="AW75" s="65"/>
      <c r="AY75" s="65"/>
      <c r="AZ75" s="65"/>
      <c r="BA75" s="65"/>
      <c r="BB75" s="65"/>
      <c r="BC75" s="65"/>
      <c r="BD75" s="65"/>
      <c r="BE75" s="65"/>
      <c r="BF75" s="65"/>
      <c r="BG75" s="65"/>
      <c r="BI75" s="33" t="s">
        <v>135</v>
      </c>
    </row>
    <row r="76" spans="1:61">
      <c r="A76" s="34"/>
      <c r="B76" s="31" t="s">
        <v>255</v>
      </c>
      <c r="C76" s="28" t="s">
        <v>256</v>
      </c>
      <c r="D76" s="77" t="s">
        <v>257</v>
      </c>
      <c r="E76" s="35" t="s">
        <v>234</v>
      </c>
      <c r="F76" s="64">
        <v>0</v>
      </c>
      <c r="G76" s="65">
        <v>0</v>
      </c>
      <c r="H76" s="65">
        <v>0</v>
      </c>
      <c r="I76" s="65">
        <v>0</v>
      </c>
      <c r="K76" s="65">
        <v>0</v>
      </c>
      <c r="L76" s="65">
        <v>0</v>
      </c>
      <c r="M76" s="65">
        <v>0</v>
      </c>
      <c r="N76" s="65">
        <v>0</v>
      </c>
      <c r="O76" s="65">
        <v>0</v>
      </c>
      <c r="P76" s="65">
        <v>0</v>
      </c>
      <c r="Q76" s="65">
        <v>0</v>
      </c>
      <c r="R76" s="65">
        <v>0</v>
      </c>
      <c r="S76" s="65">
        <v>0</v>
      </c>
      <c r="U76" s="65">
        <v>0</v>
      </c>
      <c r="V76" s="65">
        <v>0</v>
      </c>
      <c r="W76" s="65">
        <v>0</v>
      </c>
      <c r="X76" s="65">
        <v>0</v>
      </c>
      <c r="Y76" s="65">
        <v>0</v>
      </c>
      <c r="Z76" s="65">
        <v>0</v>
      </c>
      <c r="AA76" s="65">
        <v>0</v>
      </c>
      <c r="AB76" s="65">
        <v>0</v>
      </c>
      <c r="AC76" s="65">
        <v>0</v>
      </c>
      <c r="AE76" s="65">
        <v>0</v>
      </c>
      <c r="AF76" s="65">
        <v>0</v>
      </c>
      <c r="AG76" s="65">
        <v>0</v>
      </c>
      <c r="AH76" s="65">
        <v>0</v>
      </c>
      <c r="AI76" s="65">
        <v>0</v>
      </c>
      <c r="AJ76" s="65">
        <v>0</v>
      </c>
      <c r="AK76" s="65">
        <v>0</v>
      </c>
      <c r="AL76" s="65">
        <v>0</v>
      </c>
      <c r="AM76" s="65">
        <v>0</v>
      </c>
      <c r="AO76" s="65">
        <v>0</v>
      </c>
      <c r="AP76" s="65">
        <v>0</v>
      </c>
      <c r="AQ76" s="65">
        <v>0</v>
      </c>
      <c r="AR76" s="65">
        <v>0</v>
      </c>
      <c r="AS76" s="65">
        <v>0</v>
      </c>
      <c r="AT76" s="65">
        <v>0</v>
      </c>
      <c r="AU76" s="65">
        <v>0</v>
      </c>
      <c r="AV76" s="65">
        <v>0</v>
      </c>
      <c r="AW76" s="65">
        <v>0</v>
      </c>
      <c r="AY76" s="65">
        <v>0</v>
      </c>
      <c r="AZ76" s="65">
        <v>0</v>
      </c>
      <c r="BA76" s="65">
        <v>0</v>
      </c>
      <c r="BB76" s="65">
        <v>0</v>
      </c>
      <c r="BC76" s="65">
        <v>0</v>
      </c>
      <c r="BD76" s="65">
        <v>0</v>
      </c>
      <c r="BE76" s="65">
        <v>0</v>
      </c>
      <c r="BF76" s="65">
        <v>0</v>
      </c>
      <c r="BG76" s="65">
        <v>0</v>
      </c>
      <c r="BI76" s="33" t="s">
        <v>135</v>
      </c>
    </row>
    <row r="77" spans="1:61">
      <c r="A77" s="34"/>
      <c r="B77" s="31"/>
      <c r="D77" s="77" t="s">
        <v>75</v>
      </c>
    </row>
    <row r="78" spans="1:61">
      <c r="A78" s="34"/>
      <c r="B78" s="31"/>
      <c r="D78" s="77" t="s">
        <v>75</v>
      </c>
      <c r="E78" s="58" t="s">
        <v>258</v>
      </c>
    </row>
    <row r="79" spans="1:61">
      <c r="A79" s="34"/>
      <c r="B79" s="31" t="s">
        <v>259</v>
      </c>
      <c r="C79" s="28" t="s">
        <v>260</v>
      </c>
      <c r="D79" s="77" t="s">
        <v>261</v>
      </c>
      <c r="E79" s="35" t="s">
        <v>262</v>
      </c>
      <c r="F79" s="64">
        <v>0</v>
      </c>
      <c r="G79" s="65">
        <v>0</v>
      </c>
      <c r="H79" s="65">
        <v>0</v>
      </c>
      <c r="I79" s="65">
        <v>0</v>
      </c>
      <c r="K79" s="65">
        <v>0</v>
      </c>
      <c r="L79" s="65">
        <v>0</v>
      </c>
      <c r="M79" s="65">
        <v>966.51400000000001</v>
      </c>
      <c r="N79" s="65">
        <v>988.07399999999996</v>
      </c>
      <c r="O79" s="65">
        <v>1009.638</v>
      </c>
      <c r="P79" s="65">
        <v>1031.2449999999999</v>
      </c>
      <c r="Q79" s="65">
        <v>1052.93</v>
      </c>
      <c r="R79" s="65">
        <v>1074.703</v>
      </c>
      <c r="S79" s="65">
        <v>1096.5840000000001</v>
      </c>
      <c r="U79" s="65">
        <v>0</v>
      </c>
      <c r="V79" s="65">
        <v>0</v>
      </c>
      <c r="W79" s="65">
        <v>965.23299999999995</v>
      </c>
      <c r="X79" s="65">
        <v>985.41099999999994</v>
      </c>
      <c r="Y79" s="65">
        <v>1004.407</v>
      </c>
      <c r="Z79" s="65">
        <v>1022.044</v>
      </c>
      <c r="AA79" s="65">
        <v>1038.7059999999999</v>
      </c>
      <c r="AB79" s="65">
        <v>1055.3440000000001</v>
      </c>
      <c r="AC79" s="65">
        <v>1072.596</v>
      </c>
      <c r="AE79" s="65">
        <v>0</v>
      </c>
      <c r="AF79" s="65">
        <v>0</v>
      </c>
      <c r="AG79" s="65">
        <v>966.51400000000001</v>
      </c>
      <c r="AH79" s="65">
        <v>988.07399999999996</v>
      </c>
      <c r="AI79" s="65">
        <v>1009.638</v>
      </c>
      <c r="AJ79" s="65">
        <v>1031.2449999999999</v>
      </c>
      <c r="AK79" s="65">
        <v>1052.93</v>
      </c>
      <c r="AL79" s="65">
        <v>1074.703</v>
      </c>
      <c r="AM79" s="65">
        <v>1096.5840000000001</v>
      </c>
      <c r="AO79" s="65">
        <v>0</v>
      </c>
      <c r="AP79" s="65">
        <v>0</v>
      </c>
      <c r="AQ79" s="65">
        <v>963.63400000000001</v>
      </c>
      <c r="AR79" s="65">
        <v>982.82500000000005</v>
      </c>
      <c r="AS79" s="65">
        <v>1002.023</v>
      </c>
      <c r="AT79" s="65">
        <v>1021.31</v>
      </c>
      <c r="AU79" s="65">
        <v>1040.6849999999999</v>
      </c>
      <c r="AV79" s="65">
        <v>1060.278</v>
      </c>
      <c r="AW79" s="65">
        <v>1080.0940000000001</v>
      </c>
      <c r="AY79" s="65">
        <v>0</v>
      </c>
      <c r="AZ79" s="65">
        <v>0</v>
      </c>
      <c r="BA79" s="65">
        <v>959.20600000000002</v>
      </c>
      <c r="BB79" s="65">
        <v>976.54</v>
      </c>
      <c r="BC79" s="65">
        <v>994.23299999999995</v>
      </c>
      <c r="BD79" s="65">
        <v>1012.347</v>
      </c>
      <c r="BE79" s="65">
        <v>1030.883</v>
      </c>
      <c r="BF79" s="65">
        <v>1050.0260000000001</v>
      </c>
      <c r="BG79" s="65">
        <v>1069.741</v>
      </c>
      <c r="BI79" s="33" t="s">
        <v>135</v>
      </c>
    </row>
    <row r="80" spans="1:61">
      <c r="A80" s="34"/>
      <c r="B80" s="31"/>
      <c r="D80" s="77" t="s">
        <v>75</v>
      </c>
    </row>
    <row r="81" spans="1:61">
      <c r="A81" s="34"/>
      <c r="B81" s="31"/>
      <c r="D81" s="77" t="s">
        <v>75</v>
      </c>
      <c r="E81" s="58" t="s">
        <v>263</v>
      </c>
    </row>
    <row r="82" spans="1:61">
      <c r="A82" s="34"/>
      <c r="B82" s="31" t="s">
        <v>264</v>
      </c>
      <c r="C82" s="28" t="s">
        <v>265</v>
      </c>
      <c r="D82" s="77" t="s">
        <v>266</v>
      </c>
      <c r="E82" s="35" t="s">
        <v>267</v>
      </c>
      <c r="F82" s="64"/>
      <c r="G82" s="65"/>
      <c r="H82" s="65"/>
      <c r="I82" s="65"/>
      <c r="K82" s="65"/>
      <c r="L82" s="65"/>
      <c r="M82" s="65">
        <v>41.819000000000003</v>
      </c>
      <c r="N82" s="65">
        <v>42.271999999999998</v>
      </c>
      <c r="O82" s="65">
        <v>42.704999999999998</v>
      </c>
      <c r="P82" s="65">
        <v>43.18</v>
      </c>
      <c r="Q82" s="65">
        <v>43.701000000000001</v>
      </c>
      <c r="R82" s="65">
        <v>44.207000000000001</v>
      </c>
      <c r="S82" s="65">
        <v>44.725000000000001</v>
      </c>
      <c r="U82" s="65"/>
      <c r="V82" s="65"/>
      <c r="W82" s="65">
        <v>41.067999999999998</v>
      </c>
      <c r="X82" s="65">
        <v>40.381999999999998</v>
      </c>
      <c r="Y82" s="65">
        <v>38.194000000000003</v>
      </c>
      <c r="Z82" s="65">
        <v>35.575000000000003</v>
      </c>
      <c r="AA82" s="65">
        <v>33.768000000000001</v>
      </c>
      <c r="AB82" s="65">
        <v>34.027000000000001</v>
      </c>
      <c r="AC82" s="65">
        <v>35.664000000000001</v>
      </c>
      <c r="AE82" s="65"/>
      <c r="AF82" s="65"/>
      <c r="AG82" s="65">
        <v>41.819000000000003</v>
      </c>
      <c r="AH82" s="65">
        <v>42.271999999999998</v>
      </c>
      <c r="AI82" s="65">
        <v>42.704999999999998</v>
      </c>
      <c r="AJ82" s="65">
        <v>43.18</v>
      </c>
      <c r="AK82" s="65">
        <v>43.701000000000001</v>
      </c>
      <c r="AL82" s="65">
        <v>44.207000000000001</v>
      </c>
      <c r="AM82" s="65">
        <v>44.725000000000001</v>
      </c>
      <c r="AO82" s="65"/>
      <c r="AP82" s="65"/>
      <c r="AQ82" s="65">
        <v>38.96</v>
      </c>
      <c r="AR82" s="65">
        <v>38.198999999999998</v>
      </c>
      <c r="AS82" s="65">
        <v>38.639000000000003</v>
      </c>
      <c r="AT82" s="65">
        <v>39.216999999999999</v>
      </c>
      <c r="AU82" s="65">
        <v>39.759</v>
      </c>
      <c r="AV82" s="65">
        <v>40.548999999999999</v>
      </c>
      <c r="AW82" s="65">
        <v>41.323</v>
      </c>
      <c r="AY82" s="65"/>
      <c r="AZ82" s="65"/>
      <c r="BA82" s="65">
        <v>34.942999999999998</v>
      </c>
      <c r="BB82" s="65">
        <v>34.098999999999997</v>
      </c>
      <c r="BC82" s="65">
        <v>35.317999999999998</v>
      </c>
      <c r="BD82" s="65">
        <v>36.628999999999998</v>
      </c>
      <c r="BE82" s="65">
        <v>37.908000000000001</v>
      </c>
      <c r="BF82" s="65">
        <v>39.555</v>
      </c>
      <c r="BG82" s="65">
        <v>41.103000000000002</v>
      </c>
      <c r="BI82" s="33" t="s">
        <v>135</v>
      </c>
    </row>
    <row r="83" spans="1:61">
      <c r="A83" s="34"/>
      <c r="B83" s="31" t="s">
        <v>268</v>
      </c>
      <c r="C83" s="28" t="s">
        <v>269</v>
      </c>
      <c r="D83" s="77" t="s">
        <v>270</v>
      </c>
      <c r="E83" s="35" t="s">
        <v>271</v>
      </c>
      <c r="F83" s="64"/>
      <c r="G83" s="65"/>
      <c r="H83" s="65"/>
      <c r="I83" s="65"/>
      <c r="K83" s="65"/>
      <c r="L83" s="65"/>
      <c r="M83" s="65"/>
      <c r="N83" s="65"/>
      <c r="O83" s="65"/>
      <c r="P83" s="65"/>
      <c r="Q83" s="65"/>
      <c r="R83" s="65"/>
      <c r="S83" s="65"/>
      <c r="U83" s="65"/>
      <c r="V83" s="65"/>
      <c r="W83" s="65"/>
      <c r="X83" s="65"/>
      <c r="Y83" s="65"/>
      <c r="Z83" s="65"/>
      <c r="AA83" s="65"/>
      <c r="AB83" s="65"/>
      <c r="AC83" s="65"/>
      <c r="AE83" s="65"/>
      <c r="AF83" s="65"/>
      <c r="AG83" s="65"/>
      <c r="AH83" s="65"/>
      <c r="AI83" s="65"/>
      <c r="AJ83" s="65"/>
      <c r="AK83" s="65"/>
      <c r="AL83" s="65"/>
      <c r="AM83" s="65"/>
      <c r="AO83" s="65"/>
      <c r="AP83" s="65"/>
      <c r="AQ83" s="65"/>
      <c r="AR83" s="65"/>
      <c r="AS83" s="65"/>
      <c r="AT83" s="65"/>
      <c r="AU83" s="65"/>
      <c r="AV83" s="65"/>
      <c r="AW83" s="65"/>
      <c r="AY83" s="65"/>
      <c r="AZ83" s="65"/>
      <c r="BA83" s="65"/>
      <c r="BB83" s="65"/>
      <c r="BC83" s="65"/>
      <c r="BD83" s="65"/>
      <c r="BE83" s="65"/>
      <c r="BF83" s="65"/>
      <c r="BG83" s="65"/>
      <c r="BI83" s="33" t="s">
        <v>135</v>
      </c>
    </row>
    <row r="84" spans="1:61">
      <c r="A84" s="34"/>
      <c r="B84" s="31" t="s">
        <v>272</v>
      </c>
      <c r="C84" s="28" t="s">
        <v>273</v>
      </c>
      <c r="D84" s="77" t="s">
        <v>274</v>
      </c>
      <c r="E84" s="35" t="s">
        <v>275</v>
      </c>
      <c r="F84" s="64"/>
      <c r="G84" s="65"/>
      <c r="H84" s="65"/>
      <c r="I84" s="65"/>
      <c r="K84" s="65"/>
      <c r="L84" s="65"/>
      <c r="M84" s="65"/>
      <c r="N84" s="65"/>
      <c r="O84" s="65"/>
      <c r="P84" s="65"/>
      <c r="Q84" s="65"/>
      <c r="R84" s="65"/>
      <c r="S84" s="65"/>
      <c r="U84" s="65"/>
      <c r="V84" s="65"/>
      <c r="W84" s="65"/>
      <c r="X84" s="65"/>
      <c r="Y84" s="65"/>
      <c r="Z84" s="65"/>
      <c r="AA84" s="65"/>
      <c r="AB84" s="65"/>
      <c r="AC84" s="65"/>
      <c r="AE84" s="65"/>
      <c r="AF84" s="65"/>
      <c r="AG84" s="65"/>
      <c r="AH84" s="65"/>
      <c r="AI84" s="65"/>
      <c r="AJ84" s="65"/>
      <c r="AK84" s="65"/>
      <c r="AL84" s="65"/>
      <c r="AM84" s="65"/>
      <c r="AO84" s="65"/>
      <c r="AP84" s="65"/>
      <c r="AQ84" s="65"/>
      <c r="AR84" s="65"/>
      <c r="AS84" s="65"/>
      <c r="AT84" s="65"/>
      <c r="AU84" s="65"/>
      <c r="AV84" s="65"/>
      <c r="AW84" s="65"/>
      <c r="AY84" s="65"/>
      <c r="AZ84" s="65"/>
      <c r="BA84" s="65"/>
      <c r="BB84" s="65"/>
      <c r="BC84" s="65"/>
      <c r="BD84" s="65"/>
      <c r="BE84" s="65"/>
      <c r="BF84" s="65"/>
      <c r="BG84" s="65"/>
      <c r="BI84" s="33" t="s">
        <v>135</v>
      </c>
    </row>
    <row r="85" spans="1:61">
      <c r="A85" s="34"/>
      <c r="B85" s="31" t="s">
        <v>276</v>
      </c>
      <c r="C85" s="28" t="s">
        <v>277</v>
      </c>
      <c r="D85" s="77" t="s">
        <v>278</v>
      </c>
      <c r="E85" s="35" t="s">
        <v>279</v>
      </c>
      <c r="F85" s="64"/>
      <c r="G85" s="65"/>
      <c r="H85" s="65"/>
      <c r="I85" s="65"/>
      <c r="K85" s="65"/>
      <c r="L85" s="65"/>
      <c r="M85" s="65">
        <v>1.917</v>
      </c>
      <c r="N85" s="65">
        <v>1.917</v>
      </c>
      <c r="O85" s="65">
        <v>1.917</v>
      </c>
      <c r="P85" s="65">
        <v>1.917</v>
      </c>
      <c r="Q85" s="65">
        <v>1.917</v>
      </c>
      <c r="R85" s="65">
        <v>1.917</v>
      </c>
      <c r="S85" s="65">
        <v>1.917</v>
      </c>
      <c r="U85" s="65"/>
      <c r="V85" s="65"/>
      <c r="W85" s="65">
        <v>1.917</v>
      </c>
      <c r="X85" s="65">
        <v>1.917</v>
      </c>
      <c r="Y85" s="65">
        <v>1.917</v>
      </c>
      <c r="Z85" s="65">
        <v>1.917</v>
      </c>
      <c r="AA85" s="65">
        <v>1.917</v>
      </c>
      <c r="AB85" s="65">
        <v>1.917</v>
      </c>
      <c r="AC85" s="65">
        <v>1.917</v>
      </c>
      <c r="AE85" s="65"/>
      <c r="AF85" s="65"/>
      <c r="AG85" s="65">
        <v>1.917</v>
      </c>
      <c r="AH85" s="65">
        <v>1.917</v>
      </c>
      <c r="AI85" s="65">
        <v>1.917</v>
      </c>
      <c r="AJ85" s="65">
        <v>1.917</v>
      </c>
      <c r="AK85" s="65">
        <v>1.917</v>
      </c>
      <c r="AL85" s="65">
        <v>1.917</v>
      </c>
      <c r="AM85" s="65">
        <v>1.917</v>
      </c>
      <c r="AO85" s="65"/>
      <c r="AP85" s="65"/>
      <c r="AQ85" s="65">
        <v>1.917</v>
      </c>
      <c r="AR85" s="65">
        <v>1.917</v>
      </c>
      <c r="AS85" s="65">
        <v>1.917</v>
      </c>
      <c r="AT85" s="65">
        <v>1.917</v>
      </c>
      <c r="AU85" s="65">
        <v>1.917</v>
      </c>
      <c r="AV85" s="65">
        <v>1.917</v>
      </c>
      <c r="AW85" s="65">
        <v>1.917</v>
      </c>
      <c r="AY85" s="65"/>
      <c r="AZ85" s="65"/>
      <c r="BA85" s="65">
        <v>1.917</v>
      </c>
      <c r="BB85" s="65">
        <v>1.917</v>
      </c>
      <c r="BC85" s="65">
        <v>1.917</v>
      </c>
      <c r="BD85" s="65">
        <v>1.917</v>
      </c>
      <c r="BE85" s="65">
        <v>1.917</v>
      </c>
      <c r="BF85" s="65">
        <v>1.917</v>
      </c>
      <c r="BG85" s="65">
        <v>1.917</v>
      </c>
      <c r="BI85" s="33" t="s">
        <v>135</v>
      </c>
    </row>
    <row r="86" spans="1:61">
      <c r="A86" s="34"/>
      <c r="B86" s="31"/>
      <c r="C86" s="28" t="s">
        <v>280</v>
      </c>
      <c r="D86" s="77" t="s">
        <v>281</v>
      </c>
      <c r="E86" s="35" t="s">
        <v>282</v>
      </c>
      <c r="F86" s="64"/>
      <c r="G86" s="65"/>
      <c r="H86" s="65"/>
      <c r="I86" s="65"/>
      <c r="K86" s="65"/>
      <c r="L86" s="65"/>
      <c r="M86" s="65"/>
      <c r="N86" s="65"/>
      <c r="O86" s="65"/>
      <c r="P86" s="65"/>
      <c r="Q86" s="65"/>
      <c r="R86" s="65"/>
      <c r="S86" s="65"/>
      <c r="U86" s="65"/>
      <c r="V86" s="65"/>
      <c r="W86" s="65"/>
      <c r="X86" s="65"/>
      <c r="Y86" s="65"/>
      <c r="Z86" s="65"/>
      <c r="AA86" s="65"/>
      <c r="AB86" s="65"/>
      <c r="AC86" s="65"/>
      <c r="AE86" s="65"/>
      <c r="AF86" s="65"/>
      <c r="AG86" s="65"/>
      <c r="AH86" s="65"/>
      <c r="AI86" s="65"/>
      <c r="AJ86" s="65"/>
      <c r="AK86" s="65"/>
      <c r="AL86" s="65"/>
      <c r="AM86" s="65"/>
      <c r="AO86" s="65"/>
      <c r="AP86" s="65"/>
      <c r="AQ86" s="65"/>
      <c r="AR86" s="65"/>
      <c r="AS86" s="65"/>
      <c r="AT86" s="65"/>
      <c r="AU86" s="65"/>
      <c r="AV86" s="65"/>
      <c r="AW86" s="65"/>
      <c r="AY86" s="65"/>
      <c r="AZ86" s="65"/>
      <c r="BA86" s="65"/>
      <c r="BB86" s="65"/>
      <c r="BC86" s="65"/>
      <c r="BD86" s="65"/>
      <c r="BE86" s="65"/>
      <c r="BF86" s="65"/>
      <c r="BG86" s="65"/>
    </row>
    <row r="87" spans="1:61">
      <c r="A87" s="34"/>
      <c r="B87" s="31" t="s">
        <v>283</v>
      </c>
      <c r="C87" s="28" t="s">
        <v>284</v>
      </c>
      <c r="D87" s="77" t="s">
        <v>285</v>
      </c>
      <c r="E87" s="35" t="s">
        <v>286</v>
      </c>
      <c r="F87" s="64"/>
      <c r="G87" s="65"/>
      <c r="H87" s="65"/>
      <c r="I87" s="65"/>
      <c r="K87" s="65"/>
      <c r="L87" s="65"/>
      <c r="M87" s="65"/>
      <c r="N87" s="65"/>
      <c r="O87" s="65"/>
      <c r="P87" s="65"/>
      <c r="Q87" s="65"/>
      <c r="R87" s="65"/>
      <c r="S87" s="65"/>
      <c r="U87" s="65"/>
      <c r="V87" s="65"/>
      <c r="W87" s="65"/>
      <c r="X87" s="65"/>
      <c r="Y87" s="65"/>
      <c r="Z87" s="65"/>
      <c r="AA87" s="65"/>
      <c r="AB87" s="65"/>
      <c r="AC87" s="65"/>
      <c r="AE87" s="65"/>
      <c r="AF87" s="65"/>
      <c r="AG87" s="65"/>
      <c r="AH87" s="65"/>
      <c r="AI87" s="65"/>
      <c r="AJ87" s="65"/>
      <c r="AK87" s="65"/>
      <c r="AL87" s="65"/>
      <c r="AM87" s="65"/>
      <c r="AO87" s="65"/>
      <c r="AP87" s="65"/>
      <c r="AQ87" s="65"/>
      <c r="AR87" s="65"/>
      <c r="AS87" s="65"/>
      <c r="AT87" s="65"/>
      <c r="AU87" s="65"/>
      <c r="AV87" s="65"/>
      <c r="AW87" s="65"/>
      <c r="AY87" s="65"/>
      <c r="AZ87" s="65"/>
      <c r="BA87" s="65"/>
      <c r="BB87" s="65"/>
      <c r="BC87" s="65"/>
      <c r="BD87" s="65"/>
      <c r="BE87" s="65"/>
      <c r="BF87" s="65"/>
      <c r="BG87" s="65"/>
      <c r="BI87" s="33" t="s">
        <v>135</v>
      </c>
    </row>
    <row r="88" spans="1:61">
      <c r="A88" s="34"/>
      <c r="B88" s="31" t="s">
        <v>287</v>
      </c>
      <c r="C88" s="28" t="s">
        <v>288</v>
      </c>
      <c r="D88" s="77" t="s">
        <v>289</v>
      </c>
      <c r="E88" s="35" t="s">
        <v>290</v>
      </c>
      <c r="F88" s="64">
        <v>0</v>
      </c>
      <c r="G88" s="65">
        <v>0</v>
      </c>
      <c r="H88" s="65">
        <v>0</v>
      </c>
      <c r="I88" s="65">
        <v>0</v>
      </c>
      <c r="K88" s="65">
        <v>0</v>
      </c>
      <c r="L88" s="65">
        <v>0</v>
      </c>
      <c r="M88" s="65">
        <v>43.735999999999997</v>
      </c>
      <c r="N88" s="65">
        <v>44.189</v>
      </c>
      <c r="O88" s="65">
        <v>44.622</v>
      </c>
      <c r="P88" s="65">
        <v>45.097000000000001</v>
      </c>
      <c r="Q88" s="65">
        <v>45.618000000000002</v>
      </c>
      <c r="R88" s="65">
        <v>46.124000000000002</v>
      </c>
      <c r="S88" s="65">
        <v>46.642000000000003</v>
      </c>
      <c r="U88" s="65">
        <v>0</v>
      </c>
      <c r="V88" s="65">
        <v>0</v>
      </c>
      <c r="W88" s="65">
        <v>42.984999999999999</v>
      </c>
      <c r="X88" s="65">
        <v>42.298999999999999</v>
      </c>
      <c r="Y88" s="65">
        <v>40.110999999999997</v>
      </c>
      <c r="Z88" s="65">
        <v>37.491999999999997</v>
      </c>
      <c r="AA88" s="65">
        <v>35.685000000000002</v>
      </c>
      <c r="AB88" s="65">
        <v>35.944000000000003</v>
      </c>
      <c r="AC88" s="65">
        <v>37.581000000000003</v>
      </c>
      <c r="AE88" s="65">
        <v>0</v>
      </c>
      <c r="AF88" s="65">
        <v>0</v>
      </c>
      <c r="AG88" s="65">
        <v>43.735999999999997</v>
      </c>
      <c r="AH88" s="65">
        <v>44.189</v>
      </c>
      <c r="AI88" s="65">
        <v>44.622</v>
      </c>
      <c r="AJ88" s="65">
        <v>45.097000000000001</v>
      </c>
      <c r="AK88" s="65">
        <v>45.618000000000002</v>
      </c>
      <c r="AL88" s="65">
        <v>46.124000000000002</v>
      </c>
      <c r="AM88" s="65">
        <v>46.642000000000003</v>
      </c>
      <c r="AO88" s="65">
        <v>0</v>
      </c>
      <c r="AP88" s="65">
        <v>0</v>
      </c>
      <c r="AQ88" s="65">
        <v>40.877000000000002</v>
      </c>
      <c r="AR88" s="65">
        <v>40.116</v>
      </c>
      <c r="AS88" s="65">
        <v>40.555999999999997</v>
      </c>
      <c r="AT88" s="65">
        <v>41.134</v>
      </c>
      <c r="AU88" s="65">
        <v>41.676000000000002</v>
      </c>
      <c r="AV88" s="65">
        <v>42.466000000000001</v>
      </c>
      <c r="AW88" s="65">
        <v>43.24</v>
      </c>
      <c r="AY88" s="65">
        <v>0</v>
      </c>
      <c r="AZ88" s="65">
        <v>0</v>
      </c>
      <c r="BA88" s="65">
        <v>36.86</v>
      </c>
      <c r="BB88" s="65">
        <v>36.015999999999998</v>
      </c>
      <c r="BC88" s="65">
        <v>37.234999999999999</v>
      </c>
      <c r="BD88" s="65">
        <v>38.545999999999999</v>
      </c>
      <c r="BE88" s="65">
        <v>39.825000000000003</v>
      </c>
      <c r="BF88" s="65">
        <v>41.472000000000001</v>
      </c>
      <c r="BG88" s="65">
        <v>43.02</v>
      </c>
      <c r="BI88" s="33" t="s">
        <v>135</v>
      </c>
    </row>
    <row r="89" spans="1:61">
      <c r="B89" s="31"/>
      <c r="C89" s="28" t="s">
        <v>291</v>
      </c>
      <c r="D89" s="77" t="s">
        <v>292</v>
      </c>
      <c r="E89" s="35" t="s">
        <v>293</v>
      </c>
      <c r="F89" s="64"/>
      <c r="G89" s="65"/>
      <c r="H89" s="65"/>
      <c r="I89" s="65"/>
      <c r="K89" s="65"/>
      <c r="L89" s="65"/>
      <c r="M89" s="65"/>
      <c r="N89" s="65"/>
      <c r="O89" s="65"/>
      <c r="P89" s="65"/>
      <c r="Q89" s="65"/>
      <c r="R89" s="65"/>
      <c r="S89" s="65"/>
      <c r="U89" s="65"/>
      <c r="V89" s="65"/>
      <c r="W89" s="65"/>
      <c r="X89" s="65"/>
      <c r="Y89" s="65"/>
      <c r="Z89" s="65"/>
      <c r="AA89" s="65"/>
      <c r="AB89" s="65"/>
      <c r="AC89" s="65"/>
      <c r="AE89" s="65"/>
      <c r="AF89" s="65"/>
      <c r="AG89" s="65"/>
      <c r="AH89" s="65"/>
      <c r="AI89" s="65"/>
      <c r="AJ89" s="65"/>
      <c r="AK89" s="65"/>
      <c r="AL89" s="65"/>
      <c r="AM89" s="65"/>
      <c r="AO89" s="65"/>
      <c r="AP89" s="65"/>
      <c r="AQ89" s="65"/>
      <c r="AR89" s="65"/>
      <c r="AS89" s="65"/>
      <c r="AT89" s="65"/>
      <c r="AU89" s="65"/>
      <c r="AV89" s="65"/>
      <c r="AW89" s="65"/>
      <c r="AY89" s="65"/>
      <c r="AZ89" s="65"/>
      <c r="BA89" s="65"/>
      <c r="BB89" s="65"/>
      <c r="BC89" s="65"/>
      <c r="BD89" s="65"/>
      <c r="BE89" s="65"/>
      <c r="BF89" s="65"/>
      <c r="BG89" s="65"/>
    </row>
    <row r="90" spans="1:61">
      <c r="B90" s="31" t="s">
        <v>294</v>
      </c>
      <c r="C90" s="28" t="s">
        <v>295</v>
      </c>
      <c r="D90" s="77" t="s">
        <v>296</v>
      </c>
      <c r="E90" s="35" t="s">
        <v>297</v>
      </c>
      <c r="F90" s="64"/>
      <c r="G90" s="65"/>
      <c r="H90" s="65"/>
      <c r="I90" s="65"/>
      <c r="K90" s="65"/>
      <c r="L90" s="65"/>
      <c r="M90" s="65"/>
      <c r="N90" s="65"/>
      <c r="O90" s="65"/>
      <c r="P90" s="65"/>
      <c r="Q90" s="65"/>
      <c r="R90" s="65"/>
      <c r="S90" s="65"/>
      <c r="U90" s="65"/>
      <c r="V90" s="65"/>
      <c r="W90" s="65"/>
      <c r="X90" s="65"/>
      <c r="Y90" s="65"/>
      <c r="Z90" s="65"/>
      <c r="AA90" s="65"/>
      <c r="AB90" s="65"/>
      <c r="AC90" s="65"/>
      <c r="AE90" s="65"/>
      <c r="AF90" s="65"/>
      <c r="AG90" s="65"/>
      <c r="AH90" s="65"/>
      <c r="AI90" s="65"/>
      <c r="AJ90" s="65"/>
      <c r="AK90" s="65"/>
      <c r="AL90" s="65"/>
      <c r="AM90" s="65"/>
      <c r="AO90" s="65"/>
      <c r="AP90" s="65"/>
      <c r="AQ90" s="65"/>
      <c r="AR90" s="65"/>
      <c r="AS90" s="65"/>
      <c r="AT90" s="65"/>
      <c r="AU90" s="65"/>
      <c r="AV90" s="65"/>
      <c r="AW90" s="65"/>
      <c r="AY90" s="65"/>
      <c r="AZ90" s="65"/>
      <c r="BA90" s="65"/>
      <c r="BB90" s="65"/>
      <c r="BC90" s="65"/>
      <c r="BD90" s="65"/>
      <c r="BE90" s="65"/>
      <c r="BF90" s="65"/>
      <c r="BG90" s="65"/>
      <c r="BI90" s="33" t="s">
        <v>135</v>
      </c>
    </row>
    <row r="91" spans="1:61">
      <c r="B91" s="31" t="s">
        <v>298</v>
      </c>
      <c r="C91" s="28" t="s">
        <v>299</v>
      </c>
      <c r="D91" s="77" t="s">
        <v>300</v>
      </c>
      <c r="E91" s="35" t="s">
        <v>263</v>
      </c>
      <c r="F91" s="64">
        <v>0</v>
      </c>
      <c r="G91" s="65">
        <v>0</v>
      </c>
      <c r="H91" s="65">
        <v>0</v>
      </c>
      <c r="I91" s="65">
        <v>0</v>
      </c>
      <c r="K91" s="65">
        <v>0</v>
      </c>
      <c r="L91" s="65">
        <v>0</v>
      </c>
      <c r="M91" s="65">
        <v>43.735999999999997</v>
      </c>
      <c r="N91" s="65">
        <v>44.189</v>
      </c>
      <c r="O91" s="65">
        <v>44.622</v>
      </c>
      <c r="P91" s="65">
        <v>45.097000000000001</v>
      </c>
      <c r="Q91" s="65">
        <v>45.618000000000002</v>
      </c>
      <c r="R91" s="65">
        <v>46.124000000000002</v>
      </c>
      <c r="S91" s="65">
        <v>46.642000000000003</v>
      </c>
      <c r="U91" s="65">
        <v>0</v>
      </c>
      <c r="V91" s="65">
        <v>0</v>
      </c>
      <c r="W91" s="65">
        <v>42.984999999999999</v>
      </c>
      <c r="X91" s="65">
        <v>42.298999999999999</v>
      </c>
      <c r="Y91" s="65">
        <v>40.110999999999997</v>
      </c>
      <c r="Z91" s="65">
        <v>37.491999999999997</v>
      </c>
      <c r="AA91" s="65">
        <v>35.685000000000002</v>
      </c>
      <c r="AB91" s="65">
        <v>35.944000000000003</v>
      </c>
      <c r="AC91" s="65">
        <v>37.581000000000003</v>
      </c>
      <c r="AE91" s="65">
        <v>0</v>
      </c>
      <c r="AF91" s="65">
        <v>0</v>
      </c>
      <c r="AG91" s="65">
        <v>43.735999999999997</v>
      </c>
      <c r="AH91" s="65">
        <v>44.189</v>
      </c>
      <c r="AI91" s="65">
        <v>44.622</v>
      </c>
      <c r="AJ91" s="65">
        <v>45.097000000000001</v>
      </c>
      <c r="AK91" s="65">
        <v>45.618000000000002</v>
      </c>
      <c r="AL91" s="65">
        <v>46.124000000000002</v>
      </c>
      <c r="AM91" s="65">
        <v>46.642000000000003</v>
      </c>
      <c r="AO91" s="65">
        <v>0</v>
      </c>
      <c r="AP91" s="65">
        <v>0</v>
      </c>
      <c r="AQ91" s="65">
        <v>40.877000000000002</v>
      </c>
      <c r="AR91" s="65">
        <v>40.116</v>
      </c>
      <c r="AS91" s="65">
        <v>40.555999999999997</v>
      </c>
      <c r="AT91" s="65">
        <v>41.134</v>
      </c>
      <c r="AU91" s="65">
        <v>41.676000000000002</v>
      </c>
      <c r="AV91" s="65">
        <v>42.466000000000001</v>
      </c>
      <c r="AW91" s="65">
        <v>43.24</v>
      </c>
      <c r="AY91" s="65">
        <v>0</v>
      </c>
      <c r="AZ91" s="65">
        <v>0</v>
      </c>
      <c r="BA91" s="65">
        <v>36.86</v>
      </c>
      <c r="BB91" s="65">
        <v>36.015999999999998</v>
      </c>
      <c r="BC91" s="65">
        <v>37.234999999999999</v>
      </c>
      <c r="BD91" s="65">
        <v>38.545999999999999</v>
      </c>
      <c r="BE91" s="65">
        <v>39.825000000000003</v>
      </c>
      <c r="BF91" s="65">
        <v>41.472000000000001</v>
      </c>
      <c r="BG91" s="65">
        <v>43.02</v>
      </c>
      <c r="BI91" s="33" t="s">
        <v>135</v>
      </c>
    </row>
    <row r="92" spans="1:61">
      <c r="B92" s="31"/>
      <c r="C92" s="28" t="s">
        <v>301</v>
      </c>
      <c r="D92" s="77" t="s">
        <v>302</v>
      </c>
      <c r="E92" s="35" t="s">
        <v>303</v>
      </c>
      <c r="F92" s="64"/>
      <c r="G92" s="65"/>
      <c r="H92" s="65"/>
      <c r="I92" s="65"/>
      <c r="K92" s="65"/>
      <c r="L92" s="65"/>
      <c r="M92" s="65"/>
      <c r="N92" s="65"/>
      <c r="O92" s="65"/>
      <c r="P92" s="65"/>
      <c r="Q92" s="65"/>
      <c r="R92" s="65"/>
      <c r="S92" s="65"/>
      <c r="U92" s="65"/>
      <c r="V92" s="65"/>
      <c r="W92" s="65"/>
      <c r="X92" s="65"/>
      <c r="Y92" s="65"/>
      <c r="Z92" s="65"/>
      <c r="AA92" s="65"/>
      <c r="AB92" s="65"/>
      <c r="AC92" s="65"/>
      <c r="AE92" s="65"/>
      <c r="AF92" s="65"/>
      <c r="AG92" s="65"/>
      <c r="AH92" s="65"/>
      <c r="AI92" s="65"/>
      <c r="AJ92" s="65"/>
      <c r="AK92" s="65"/>
      <c r="AL92" s="65"/>
      <c r="AM92" s="65"/>
      <c r="AO92" s="65"/>
      <c r="AP92" s="65"/>
      <c r="AQ92" s="65"/>
      <c r="AR92" s="65"/>
      <c r="AS92" s="65"/>
      <c r="AT92" s="65"/>
      <c r="AU92" s="65"/>
      <c r="AV92" s="65"/>
      <c r="AW92" s="65"/>
      <c r="AY92" s="65"/>
      <c r="AZ92" s="65"/>
      <c r="BA92" s="65"/>
      <c r="BB92" s="65"/>
      <c r="BC92" s="65"/>
      <c r="BD92" s="65"/>
      <c r="BE92" s="65"/>
      <c r="BF92" s="65"/>
      <c r="BG92" s="65"/>
    </row>
    <row r="93" spans="1:61">
      <c r="B93" s="31"/>
      <c r="D93" s="77" t="s">
        <v>75</v>
      </c>
    </row>
    <row r="94" spans="1:61">
      <c r="B94" s="31"/>
      <c r="D94" s="77" t="s">
        <v>75</v>
      </c>
      <c r="E94" s="58" t="s">
        <v>304</v>
      </c>
    </row>
    <row r="95" spans="1:61">
      <c r="B95" s="31" t="s">
        <v>305</v>
      </c>
      <c r="C95" s="28" t="s">
        <v>306</v>
      </c>
      <c r="D95" s="77" t="s">
        <v>307</v>
      </c>
      <c r="E95" s="35" t="s">
        <v>308</v>
      </c>
      <c r="F95" s="64">
        <v>0</v>
      </c>
      <c r="G95" s="65">
        <v>0</v>
      </c>
      <c r="H95" s="65">
        <v>0</v>
      </c>
      <c r="I95" s="65">
        <v>0</v>
      </c>
      <c r="K95" s="65">
        <v>0</v>
      </c>
      <c r="L95" s="65">
        <v>0</v>
      </c>
      <c r="M95" s="65">
        <v>1010.25</v>
      </c>
      <c r="N95" s="65">
        <v>1032.2629999999999</v>
      </c>
      <c r="O95" s="65">
        <v>1054.26</v>
      </c>
      <c r="P95" s="65">
        <v>1076.3420000000001</v>
      </c>
      <c r="Q95" s="65">
        <v>1098.548</v>
      </c>
      <c r="R95" s="65">
        <v>1120.827</v>
      </c>
      <c r="S95" s="65">
        <v>1143.2260000000001</v>
      </c>
      <c r="U95" s="65">
        <v>0</v>
      </c>
      <c r="V95" s="65">
        <v>0</v>
      </c>
      <c r="W95" s="65">
        <v>1008.218</v>
      </c>
      <c r="X95" s="65">
        <v>1027.71</v>
      </c>
      <c r="Y95" s="65">
        <v>1044.518</v>
      </c>
      <c r="Z95" s="65">
        <v>1059.5360000000001</v>
      </c>
      <c r="AA95" s="65">
        <v>1074.3910000000001</v>
      </c>
      <c r="AB95" s="65">
        <v>1091.288</v>
      </c>
      <c r="AC95" s="65">
        <v>1110.1769999999999</v>
      </c>
      <c r="AE95" s="65">
        <v>0</v>
      </c>
      <c r="AF95" s="65">
        <v>0</v>
      </c>
      <c r="AG95" s="65">
        <v>1010.25</v>
      </c>
      <c r="AH95" s="65">
        <v>1032.2629999999999</v>
      </c>
      <c r="AI95" s="65">
        <v>1054.26</v>
      </c>
      <c r="AJ95" s="65">
        <v>1076.3420000000001</v>
      </c>
      <c r="AK95" s="65">
        <v>1098.548</v>
      </c>
      <c r="AL95" s="65">
        <v>1120.827</v>
      </c>
      <c r="AM95" s="65">
        <v>1143.2260000000001</v>
      </c>
      <c r="AO95" s="65">
        <v>0</v>
      </c>
      <c r="AP95" s="65">
        <v>0</v>
      </c>
      <c r="AQ95" s="65">
        <v>1004.511</v>
      </c>
      <c r="AR95" s="65">
        <v>1022.941</v>
      </c>
      <c r="AS95" s="65">
        <v>1042.579</v>
      </c>
      <c r="AT95" s="65">
        <v>1062.444</v>
      </c>
      <c r="AU95" s="65">
        <v>1082.3610000000001</v>
      </c>
      <c r="AV95" s="65">
        <v>1102.7439999999999</v>
      </c>
      <c r="AW95" s="65">
        <v>1123.3340000000001</v>
      </c>
      <c r="AY95" s="65">
        <v>0</v>
      </c>
      <c r="AZ95" s="65">
        <v>0</v>
      </c>
      <c r="BA95" s="65">
        <v>996.06600000000003</v>
      </c>
      <c r="BB95" s="65">
        <v>1012.556</v>
      </c>
      <c r="BC95" s="65">
        <v>1031.4680000000001</v>
      </c>
      <c r="BD95" s="65">
        <v>1050.893</v>
      </c>
      <c r="BE95" s="65">
        <v>1070.7080000000001</v>
      </c>
      <c r="BF95" s="65">
        <v>1091.498</v>
      </c>
      <c r="BG95" s="65">
        <v>1112.761</v>
      </c>
      <c r="BI95" s="33" t="s">
        <v>135</v>
      </c>
    </row>
    <row r="96" spans="1:61">
      <c r="B96" s="31"/>
      <c r="C96" s="28" t="s">
        <v>309</v>
      </c>
      <c r="D96" s="77" t="s">
        <v>310</v>
      </c>
      <c r="E96" s="35" t="s">
        <v>311</v>
      </c>
      <c r="F96" s="64"/>
      <c r="G96" s="65"/>
      <c r="H96" s="65"/>
      <c r="I96" s="65"/>
      <c r="K96" s="65"/>
      <c r="L96" s="65"/>
      <c r="M96" s="65"/>
      <c r="N96" s="65"/>
      <c r="O96" s="65"/>
      <c r="P96" s="65"/>
      <c r="Q96" s="65"/>
      <c r="R96" s="65"/>
      <c r="S96" s="65"/>
      <c r="U96" s="65"/>
      <c r="V96" s="65"/>
      <c r="W96" s="65"/>
      <c r="X96" s="65"/>
      <c r="Y96" s="65"/>
      <c r="Z96" s="65"/>
      <c r="AA96" s="65"/>
      <c r="AB96" s="65"/>
      <c r="AC96" s="65"/>
      <c r="AE96" s="65"/>
      <c r="AF96" s="65"/>
      <c r="AG96" s="65"/>
      <c r="AH96" s="65"/>
      <c r="AI96" s="65"/>
      <c r="AJ96" s="65"/>
      <c r="AK96" s="65"/>
      <c r="AL96" s="65"/>
      <c r="AM96" s="65"/>
      <c r="AO96" s="65"/>
      <c r="AP96" s="65"/>
      <c r="AQ96" s="65"/>
      <c r="AR96" s="65"/>
      <c r="AS96" s="65"/>
      <c r="AT96" s="65"/>
      <c r="AU96" s="65"/>
      <c r="AV96" s="65"/>
      <c r="AW96" s="65"/>
      <c r="AY96" s="65"/>
      <c r="AZ96" s="65"/>
      <c r="BA96" s="65"/>
      <c r="BB96" s="65"/>
      <c r="BC96" s="65"/>
      <c r="BD96" s="65"/>
      <c r="BE96" s="65"/>
      <c r="BF96" s="65"/>
      <c r="BG96" s="65"/>
    </row>
    <row r="97" spans="2:61">
      <c r="B97" s="31"/>
      <c r="D97" s="77" t="s">
        <v>75</v>
      </c>
    </row>
    <row r="98" spans="2:61">
      <c r="B98" s="31"/>
      <c r="D98" s="77" t="s">
        <v>75</v>
      </c>
      <c r="E98" s="58" t="s">
        <v>312</v>
      </c>
    </row>
    <row r="99" spans="2:61">
      <c r="B99" s="31"/>
      <c r="D99" s="77" t="s">
        <v>75</v>
      </c>
      <c r="E99" s="58" t="s">
        <v>313</v>
      </c>
    </row>
    <row r="100" spans="2:61">
      <c r="B100" s="31" t="s">
        <v>314</v>
      </c>
      <c r="C100" s="28" t="s">
        <v>315</v>
      </c>
      <c r="D100" s="77" t="s">
        <v>316</v>
      </c>
      <c r="E100" s="35" t="s">
        <v>317</v>
      </c>
      <c r="F100" s="64"/>
      <c r="G100" s="65"/>
      <c r="H100" s="65"/>
      <c r="I100" s="65"/>
      <c r="K100" s="65"/>
      <c r="L100" s="65"/>
      <c r="M100" s="65"/>
      <c r="N100" s="65"/>
      <c r="O100" s="65"/>
      <c r="P100" s="65"/>
      <c r="Q100" s="65"/>
      <c r="R100" s="65"/>
      <c r="S100" s="65"/>
      <c r="U100" s="65"/>
      <c r="V100" s="65"/>
      <c r="W100" s="65"/>
      <c r="X100" s="65"/>
      <c r="Y100" s="65"/>
      <c r="Z100" s="65"/>
      <c r="AA100" s="65"/>
      <c r="AB100" s="65"/>
      <c r="AC100" s="65"/>
      <c r="AE100" s="65"/>
      <c r="AF100" s="65"/>
      <c r="AG100" s="65"/>
      <c r="AH100" s="65"/>
      <c r="AI100" s="65"/>
      <c r="AJ100" s="65"/>
      <c r="AK100" s="65"/>
      <c r="AL100" s="65"/>
      <c r="AM100" s="65"/>
      <c r="AO100" s="65"/>
      <c r="AP100" s="65"/>
      <c r="AQ100" s="65"/>
      <c r="AR100" s="65"/>
      <c r="AS100" s="65"/>
      <c r="AT100" s="65"/>
      <c r="AU100" s="65"/>
      <c r="AV100" s="65"/>
      <c r="AW100" s="65"/>
      <c r="AY100" s="65"/>
      <c r="AZ100" s="65"/>
      <c r="BA100" s="65"/>
      <c r="BB100" s="65"/>
      <c r="BC100" s="65"/>
      <c r="BD100" s="65"/>
      <c r="BE100" s="65"/>
      <c r="BF100" s="65"/>
      <c r="BG100" s="65"/>
      <c r="BI100" s="33" t="s">
        <v>135</v>
      </c>
    </row>
    <row r="101" spans="2:61">
      <c r="B101" s="31" t="s">
        <v>318</v>
      </c>
      <c r="C101" s="28" t="s">
        <v>319</v>
      </c>
      <c r="D101" s="77" t="s">
        <v>320</v>
      </c>
      <c r="E101" s="35" t="s">
        <v>321</v>
      </c>
      <c r="F101" s="64"/>
      <c r="G101" s="65"/>
      <c r="H101" s="65"/>
      <c r="I101" s="65"/>
      <c r="K101" s="65"/>
      <c r="L101" s="65"/>
      <c r="M101" s="65"/>
      <c r="N101" s="65"/>
      <c r="O101" s="65"/>
      <c r="P101" s="65"/>
      <c r="Q101" s="65"/>
      <c r="R101" s="65"/>
      <c r="S101" s="65"/>
      <c r="U101" s="65"/>
      <c r="V101" s="65"/>
      <c r="W101" s="65"/>
      <c r="X101" s="65"/>
      <c r="Y101" s="65"/>
      <c r="Z101" s="65"/>
      <c r="AA101" s="65"/>
      <c r="AB101" s="65"/>
      <c r="AC101" s="65"/>
      <c r="AE101" s="65"/>
      <c r="AF101" s="65"/>
      <c r="AG101" s="65"/>
      <c r="AH101" s="65"/>
      <c r="AI101" s="65"/>
      <c r="AJ101" s="65"/>
      <c r="AK101" s="65"/>
      <c r="AL101" s="65"/>
      <c r="AM101" s="65"/>
      <c r="AO101" s="65"/>
      <c r="AP101" s="65"/>
      <c r="AQ101" s="65"/>
      <c r="AR101" s="65"/>
      <c r="AS101" s="65"/>
      <c r="AT101" s="65"/>
      <c r="AU101" s="65"/>
      <c r="AV101" s="65"/>
      <c r="AW101" s="65"/>
      <c r="AY101" s="65"/>
      <c r="AZ101" s="65"/>
      <c r="BA101" s="65"/>
      <c r="BB101" s="65"/>
      <c r="BC101" s="65"/>
      <c r="BD101" s="65"/>
      <c r="BE101" s="65"/>
      <c r="BF101" s="65"/>
      <c r="BG101" s="65"/>
      <c r="BI101" s="33" t="s">
        <v>135</v>
      </c>
    </row>
    <row r="102" spans="2:61">
      <c r="B102" s="31" t="s">
        <v>322</v>
      </c>
      <c r="C102" s="28" t="s">
        <v>323</v>
      </c>
      <c r="D102" s="77" t="s">
        <v>324</v>
      </c>
      <c r="E102" s="35" t="s">
        <v>325</v>
      </c>
      <c r="F102" s="64"/>
      <c r="G102" s="65"/>
      <c r="H102" s="65"/>
      <c r="I102" s="65"/>
      <c r="K102" s="65"/>
      <c r="L102" s="65"/>
      <c r="M102" s="65">
        <v>0</v>
      </c>
      <c r="N102" s="65">
        <v>0</v>
      </c>
      <c r="O102" s="65">
        <v>0</v>
      </c>
      <c r="P102" s="65">
        <v>0</v>
      </c>
      <c r="Q102" s="65">
        <v>0</v>
      </c>
      <c r="R102" s="65">
        <v>0</v>
      </c>
      <c r="S102" s="65">
        <v>0</v>
      </c>
      <c r="U102" s="65"/>
      <c r="V102" s="65"/>
      <c r="W102" s="65">
        <v>0</v>
      </c>
      <c r="X102" s="65">
        <v>0</v>
      </c>
      <c r="Y102" s="65">
        <v>0</v>
      </c>
      <c r="Z102" s="65">
        <v>0</v>
      </c>
      <c r="AA102" s="65">
        <v>0</v>
      </c>
      <c r="AB102" s="65">
        <v>0</v>
      </c>
      <c r="AC102" s="65">
        <v>0</v>
      </c>
      <c r="AE102" s="65"/>
      <c r="AF102" s="65"/>
      <c r="AG102" s="65">
        <v>0</v>
      </c>
      <c r="AH102" s="65">
        <v>0</v>
      </c>
      <c r="AI102" s="65">
        <v>0</v>
      </c>
      <c r="AJ102" s="65">
        <v>0</v>
      </c>
      <c r="AK102" s="65">
        <v>0</v>
      </c>
      <c r="AL102" s="65">
        <v>0</v>
      </c>
      <c r="AM102" s="65">
        <v>0</v>
      </c>
      <c r="AO102" s="65"/>
      <c r="AP102" s="65"/>
      <c r="AQ102" s="65">
        <v>0</v>
      </c>
      <c r="AR102" s="65">
        <v>0</v>
      </c>
      <c r="AS102" s="65">
        <v>0</v>
      </c>
      <c r="AT102" s="65">
        <v>0</v>
      </c>
      <c r="AU102" s="65">
        <v>0</v>
      </c>
      <c r="AV102" s="65">
        <v>0</v>
      </c>
      <c r="AW102" s="65">
        <v>0</v>
      </c>
      <c r="AY102" s="65"/>
      <c r="AZ102" s="65"/>
      <c r="BA102" s="65">
        <v>0</v>
      </c>
      <c r="BB102" s="65">
        <v>0</v>
      </c>
      <c r="BC102" s="65">
        <v>0</v>
      </c>
      <c r="BD102" s="65">
        <v>0</v>
      </c>
      <c r="BE102" s="65">
        <v>0</v>
      </c>
      <c r="BF102" s="65">
        <v>0</v>
      </c>
      <c r="BG102" s="65">
        <v>0</v>
      </c>
      <c r="BI102" s="33" t="s">
        <v>135</v>
      </c>
    </row>
    <row r="103" spans="2:61">
      <c r="B103" s="31" t="s">
        <v>326</v>
      </c>
      <c r="C103" s="28" t="s">
        <v>327</v>
      </c>
      <c r="D103" s="77" t="s">
        <v>328</v>
      </c>
      <c r="E103" s="35" t="s">
        <v>329</v>
      </c>
      <c r="F103" s="64"/>
      <c r="G103" s="65"/>
      <c r="H103" s="65"/>
      <c r="I103" s="65"/>
      <c r="K103" s="65"/>
      <c r="L103" s="65"/>
      <c r="M103" s="65">
        <v>96.650999999999996</v>
      </c>
      <c r="N103" s="65">
        <v>98.807000000000002</v>
      </c>
      <c r="O103" s="65">
        <v>100.964</v>
      </c>
      <c r="P103" s="65">
        <v>103.125</v>
      </c>
      <c r="Q103" s="65">
        <v>105.29300000000001</v>
      </c>
      <c r="R103" s="65">
        <v>107.47</v>
      </c>
      <c r="S103" s="65">
        <v>109.658</v>
      </c>
      <c r="U103" s="65"/>
      <c r="V103" s="65"/>
      <c r="W103" s="65">
        <v>96.522999999999996</v>
      </c>
      <c r="X103" s="65">
        <v>98.540999999999997</v>
      </c>
      <c r="Y103" s="65">
        <v>100.441</v>
      </c>
      <c r="Z103" s="65">
        <v>102.20399999999999</v>
      </c>
      <c r="AA103" s="65">
        <v>103.871</v>
      </c>
      <c r="AB103" s="65">
        <v>105.53400000000001</v>
      </c>
      <c r="AC103" s="65">
        <v>107.26</v>
      </c>
      <c r="AE103" s="65"/>
      <c r="AF103" s="65"/>
      <c r="AG103" s="65">
        <v>96.650999999999996</v>
      </c>
      <c r="AH103" s="65">
        <v>98.807000000000002</v>
      </c>
      <c r="AI103" s="65">
        <v>100.964</v>
      </c>
      <c r="AJ103" s="65">
        <v>103.125</v>
      </c>
      <c r="AK103" s="65">
        <v>105.29300000000001</v>
      </c>
      <c r="AL103" s="65">
        <v>107.47</v>
      </c>
      <c r="AM103" s="65">
        <v>109.658</v>
      </c>
      <c r="AO103" s="65"/>
      <c r="AP103" s="65"/>
      <c r="AQ103" s="65">
        <v>96.363</v>
      </c>
      <c r="AR103" s="65">
        <v>98.283000000000001</v>
      </c>
      <c r="AS103" s="65">
        <v>100.202</v>
      </c>
      <c r="AT103" s="65">
        <v>102.131</v>
      </c>
      <c r="AU103" s="65">
        <v>104.069</v>
      </c>
      <c r="AV103" s="65">
        <v>106.02800000000001</v>
      </c>
      <c r="AW103" s="65">
        <v>108.009</v>
      </c>
      <c r="AY103" s="65"/>
      <c r="AZ103" s="65"/>
      <c r="BA103" s="65">
        <v>95.921000000000006</v>
      </c>
      <c r="BB103" s="65">
        <v>97.653999999999996</v>
      </c>
      <c r="BC103" s="65">
        <v>99.423000000000002</v>
      </c>
      <c r="BD103" s="65">
        <v>101.235</v>
      </c>
      <c r="BE103" s="65">
        <v>103.08799999999999</v>
      </c>
      <c r="BF103" s="65">
        <v>105.003</v>
      </c>
      <c r="BG103" s="65">
        <v>106.974</v>
      </c>
      <c r="BI103" s="33" t="s">
        <v>135</v>
      </c>
    </row>
    <row r="104" spans="2:61">
      <c r="B104" s="31" t="s">
        <v>207</v>
      </c>
      <c r="C104" s="28" t="s">
        <v>330</v>
      </c>
      <c r="D104" s="77" t="s">
        <v>331</v>
      </c>
      <c r="E104" s="35" t="s">
        <v>332</v>
      </c>
      <c r="F104" s="64"/>
      <c r="G104" s="65"/>
      <c r="H104" s="65"/>
      <c r="I104" s="65"/>
      <c r="K104" s="65"/>
      <c r="L104" s="65"/>
      <c r="M104" s="65">
        <v>0</v>
      </c>
      <c r="N104" s="65">
        <v>0</v>
      </c>
      <c r="O104" s="65">
        <v>0</v>
      </c>
      <c r="P104" s="65">
        <v>0</v>
      </c>
      <c r="Q104" s="65">
        <v>0</v>
      </c>
      <c r="R104" s="65">
        <v>0</v>
      </c>
      <c r="S104" s="65">
        <v>0</v>
      </c>
      <c r="U104" s="65"/>
      <c r="V104" s="65"/>
      <c r="W104" s="65">
        <v>0</v>
      </c>
      <c r="X104" s="65">
        <v>0</v>
      </c>
      <c r="Y104" s="65">
        <v>0</v>
      </c>
      <c r="Z104" s="65">
        <v>0</v>
      </c>
      <c r="AA104" s="65">
        <v>0</v>
      </c>
      <c r="AB104" s="65">
        <v>0</v>
      </c>
      <c r="AC104" s="65">
        <v>0</v>
      </c>
      <c r="AE104" s="65"/>
      <c r="AF104" s="65"/>
      <c r="AG104" s="65">
        <v>0</v>
      </c>
      <c r="AH104" s="65">
        <v>0</v>
      </c>
      <c r="AI104" s="65">
        <v>0</v>
      </c>
      <c r="AJ104" s="65">
        <v>0</v>
      </c>
      <c r="AK104" s="65">
        <v>0</v>
      </c>
      <c r="AL104" s="65">
        <v>0</v>
      </c>
      <c r="AM104" s="65">
        <v>0</v>
      </c>
      <c r="AO104" s="65"/>
      <c r="AP104" s="65"/>
      <c r="AQ104" s="65">
        <v>0</v>
      </c>
      <c r="AR104" s="65">
        <v>0</v>
      </c>
      <c r="AS104" s="65">
        <v>0</v>
      </c>
      <c r="AT104" s="65">
        <v>0</v>
      </c>
      <c r="AU104" s="65">
        <v>0</v>
      </c>
      <c r="AV104" s="65">
        <v>0</v>
      </c>
      <c r="AW104" s="65">
        <v>0</v>
      </c>
      <c r="AY104" s="65"/>
      <c r="AZ104" s="65"/>
      <c r="BA104" s="65">
        <v>0</v>
      </c>
      <c r="BB104" s="65">
        <v>0</v>
      </c>
      <c r="BC104" s="65">
        <v>0</v>
      </c>
      <c r="BD104" s="65">
        <v>0</v>
      </c>
      <c r="BE104" s="65">
        <v>0</v>
      </c>
      <c r="BF104" s="65">
        <v>0</v>
      </c>
      <c r="BG104" s="65">
        <v>0</v>
      </c>
      <c r="BI104" s="33" t="s">
        <v>135</v>
      </c>
    </row>
    <row r="105" spans="2:61">
      <c r="B105" s="31"/>
      <c r="D105" s="77" t="s">
        <v>75</v>
      </c>
    </row>
    <row r="106" spans="2:61">
      <c r="B106" s="31"/>
      <c r="D106" s="77" t="s">
        <v>75</v>
      </c>
      <c r="E106" s="58" t="s">
        <v>333</v>
      </c>
    </row>
    <row r="107" spans="2:61">
      <c r="B107" s="31" t="s">
        <v>334</v>
      </c>
      <c r="C107" s="28" t="s">
        <v>335</v>
      </c>
      <c r="D107" s="77" t="s">
        <v>336</v>
      </c>
      <c r="E107" s="35" t="s">
        <v>337</v>
      </c>
      <c r="F107" s="64"/>
      <c r="G107" s="65"/>
      <c r="H107" s="65"/>
      <c r="I107" s="65"/>
      <c r="K107" s="65"/>
      <c r="L107" s="65"/>
      <c r="M107" s="65">
        <v>0</v>
      </c>
      <c r="N107" s="65">
        <v>0</v>
      </c>
      <c r="O107" s="65">
        <v>0</v>
      </c>
      <c r="P107" s="65">
        <v>0</v>
      </c>
      <c r="Q107" s="65">
        <v>0</v>
      </c>
      <c r="R107" s="65">
        <v>0</v>
      </c>
      <c r="S107" s="65">
        <v>0</v>
      </c>
      <c r="U107" s="65"/>
      <c r="V107" s="65"/>
      <c r="W107" s="65">
        <v>0</v>
      </c>
      <c r="X107" s="65">
        <v>0</v>
      </c>
      <c r="Y107" s="65">
        <v>0</v>
      </c>
      <c r="Z107" s="65">
        <v>0</v>
      </c>
      <c r="AA107" s="65">
        <v>0</v>
      </c>
      <c r="AB107" s="65">
        <v>0</v>
      </c>
      <c r="AC107" s="65">
        <v>0</v>
      </c>
      <c r="AE107" s="65"/>
      <c r="AF107" s="65"/>
      <c r="AG107" s="65">
        <v>0</v>
      </c>
      <c r="AH107" s="65">
        <v>0</v>
      </c>
      <c r="AI107" s="65">
        <v>0</v>
      </c>
      <c r="AJ107" s="65">
        <v>0</v>
      </c>
      <c r="AK107" s="65">
        <v>0</v>
      </c>
      <c r="AL107" s="65">
        <v>0</v>
      </c>
      <c r="AM107" s="65">
        <v>0</v>
      </c>
      <c r="AO107" s="65"/>
      <c r="AP107" s="65"/>
      <c r="AQ107" s="65">
        <v>0</v>
      </c>
      <c r="AR107" s="65">
        <v>0</v>
      </c>
      <c r="AS107" s="65">
        <v>0</v>
      </c>
      <c r="AT107" s="65">
        <v>0</v>
      </c>
      <c r="AU107" s="65">
        <v>0</v>
      </c>
      <c r="AV107" s="65">
        <v>0</v>
      </c>
      <c r="AW107" s="65">
        <v>0</v>
      </c>
      <c r="AY107" s="65"/>
      <c r="AZ107" s="65"/>
      <c r="BA107" s="65">
        <v>0</v>
      </c>
      <c r="BB107" s="65">
        <v>0</v>
      </c>
      <c r="BC107" s="65">
        <v>0</v>
      </c>
      <c r="BD107" s="65">
        <v>0</v>
      </c>
      <c r="BE107" s="65">
        <v>0</v>
      </c>
      <c r="BF107" s="65">
        <v>0</v>
      </c>
      <c r="BG107" s="65">
        <v>0</v>
      </c>
      <c r="BI107" s="33" t="s">
        <v>135</v>
      </c>
    </row>
    <row r="108" spans="2:61">
      <c r="B108" s="31" t="s">
        <v>338</v>
      </c>
      <c r="C108" s="28" t="s">
        <v>339</v>
      </c>
      <c r="D108" s="77" t="s">
        <v>340</v>
      </c>
      <c r="E108" s="35" t="s">
        <v>341</v>
      </c>
      <c r="F108" s="64"/>
      <c r="G108" s="65"/>
      <c r="H108" s="65"/>
      <c r="I108" s="65"/>
      <c r="K108" s="65"/>
      <c r="L108" s="65"/>
      <c r="M108" s="65"/>
      <c r="N108" s="65"/>
      <c r="O108" s="65"/>
      <c r="P108" s="65"/>
      <c r="Q108" s="65"/>
      <c r="R108" s="65"/>
      <c r="S108" s="65"/>
      <c r="U108" s="65"/>
      <c r="V108" s="65"/>
      <c r="W108" s="65"/>
      <c r="X108" s="65"/>
      <c r="Y108" s="65"/>
      <c r="Z108" s="65"/>
      <c r="AA108" s="65"/>
      <c r="AB108" s="65"/>
      <c r="AC108" s="65"/>
      <c r="AE108" s="65"/>
      <c r="AF108" s="65"/>
      <c r="AG108" s="65"/>
      <c r="AH108" s="65"/>
      <c r="AI108" s="65"/>
      <c r="AJ108" s="65"/>
      <c r="AK108" s="65"/>
      <c r="AL108" s="65"/>
      <c r="AM108" s="65"/>
      <c r="AO108" s="65"/>
      <c r="AP108" s="65"/>
      <c r="AQ108" s="65"/>
      <c r="AR108" s="65"/>
      <c r="AS108" s="65"/>
      <c r="AT108" s="65"/>
      <c r="AU108" s="65"/>
      <c r="AV108" s="65"/>
      <c r="AW108" s="65"/>
      <c r="AY108" s="65"/>
      <c r="AZ108" s="65"/>
      <c r="BA108" s="65"/>
      <c r="BB108" s="65"/>
      <c r="BC108" s="65"/>
      <c r="BD108" s="65"/>
      <c r="BE108" s="65"/>
      <c r="BF108" s="65"/>
      <c r="BG108" s="65"/>
      <c r="BI108" s="33" t="s">
        <v>135</v>
      </c>
    </row>
    <row r="109" spans="2:61">
      <c r="B109" s="31" t="s">
        <v>342</v>
      </c>
      <c r="C109" s="28" t="s">
        <v>343</v>
      </c>
      <c r="D109" s="77" t="s">
        <v>344</v>
      </c>
      <c r="E109" s="35" t="s">
        <v>345</v>
      </c>
      <c r="F109" s="64"/>
      <c r="G109" s="65"/>
      <c r="H109" s="65"/>
      <c r="I109" s="65"/>
      <c r="K109" s="65"/>
      <c r="L109" s="65"/>
      <c r="M109" s="65">
        <v>0</v>
      </c>
      <c r="N109" s="65">
        <v>0</v>
      </c>
      <c r="O109" s="65">
        <v>0</v>
      </c>
      <c r="P109" s="65">
        <v>0</v>
      </c>
      <c r="Q109" s="65">
        <v>0</v>
      </c>
      <c r="R109" s="65">
        <v>0</v>
      </c>
      <c r="S109" s="65">
        <v>0</v>
      </c>
      <c r="U109" s="65"/>
      <c r="V109" s="65"/>
      <c r="W109" s="65">
        <v>0</v>
      </c>
      <c r="X109" s="65">
        <v>0</v>
      </c>
      <c r="Y109" s="65">
        <v>0</v>
      </c>
      <c r="Z109" s="65">
        <v>0</v>
      </c>
      <c r="AA109" s="65">
        <v>0</v>
      </c>
      <c r="AB109" s="65">
        <v>0</v>
      </c>
      <c r="AC109" s="65">
        <v>0</v>
      </c>
      <c r="AE109" s="65"/>
      <c r="AF109" s="65"/>
      <c r="AG109" s="65">
        <v>0</v>
      </c>
      <c r="AH109" s="65">
        <v>0</v>
      </c>
      <c r="AI109" s="65">
        <v>0</v>
      </c>
      <c r="AJ109" s="65">
        <v>0</v>
      </c>
      <c r="AK109" s="65">
        <v>0</v>
      </c>
      <c r="AL109" s="65">
        <v>0</v>
      </c>
      <c r="AM109" s="65">
        <v>0</v>
      </c>
      <c r="AO109" s="65"/>
      <c r="AP109" s="65"/>
      <c r="AQ109" s="65">
        <v>0</v>
      </c>
      <c r="AR109" s="65">
        <v>0</v>
      </c>
      <c r="AS109" s="65">
        <v>0</v>
      </c>
      <c r="AT109" s="65">
        <v>0</v>
      </c>
      <c r="AU109" s="65">
        <v>0</v>
      </c>
      <c r="AV109" s="65">
        <v>0</v>
      </c>
      <c r="AW109" s="65">
        <v>0</v>
      </c>
      <c r="AY109" s="65"/>
      <c r="AZ109" s="65"/>
      <c r="BA109" s="65">
        <v>0</v>
      </c>
      <c r="BB109" s="65">
        <v>0</v>
      </c>
      <c r="BC109" s="65">
        <v>0</v>
      </c>
      <c r="BD109" s="65">
        <v>0</v>
      </c>
      <c r="BE109" s="65">
        <v>0</v>
      </c>
      <c r="BF109" s="65">
        <v>0</v>
      </c>
      <c r="BG109" s="65">
        <v>0</v>
      </c>
      <c r="BI109" s="33" t="s">
        <v>135</v>
      </c>
    </row>
    <row r="110" spans="2:61">
      <c r="B110" s="31" t="s">
        <v>326</v>
      </c>
      <c r="C110" s="28" t="s">
        <v>327</v>
      </c>
      <c r="D110" s="77" t="s">
        <v>346</v>
      </c>
      <c r="E110" s="35" t="s">
        <v>329</v>
      </c>
      <c r="F110" s="64"/>
      <c r="G110" s="65"/>
      <c r="H110" s="65"/>
      <c r="I110" s="65"/>
      <c r="K110" s="65"/>
      <c r="L110" s="65"/>
      <c r="M110" s="65">
        <v>96.650999999999996</v>
      </c>
      <c r="N110" s="65">
        <v>98.807000000000002</v>
      </c>
      <c r="O110" s="65">
        <v>100.964</v>
      </c>
      <c r="P110" s="65">
        <v>103.125</v>
      </c>
      <c r="Q110" s="65">
        <v>105.29300000000001</v>
      </c>
      <c r="R110" s="65">
        <v>107.47</v>
      </c>
      <c r="S110" s="65">
        <v>109.658</v>
      </c>
      <c r="U110" s="65"/>
      <c r="V110" s="65"/>
      <c r="W110" s="65">
        <v>96.522999999999996</v>
      </c>
      <c r="X110" s="65">
        <v>98.540999999999997</v>
      </c>
      <c r="Y110" s="65">
        <v>100.441</v>
      </c>
      <c r="Z110" s="65">
        <v>102.20399999999999</v>
      </c>
      <c r="AA110" s="65">
        <v>103.871</v>
      </c>
      <c r="AB110" s="65">
        <v>105.53400000000001</v>
      </c>
      <c r="AC110" s="65">
        <v>107.26</v>
      </c>
      <c r="AE110" s="65"/>
      <c r="AF110" s="65"/>
      <c r="AG110" s="65">
        <v>96.650999999999996</v>
      </c>
      <c r="AH110" s="65">
        <v>98.807000000000002</v>
      </c>
      <c r="AI110" s="65">
        <v>100.964</v>
      </c>
      <c r="AJ110" s="65">
        <v>103.125</v>
      </c>
      <c r="AK110" s="65">
        <v>105.29300000000001</v>
      </c>
      <c r="AL110" s="65">
        <v>107.47</v>
      </c>
      <c r="AM110" s="65">
        <v>109.658</v>
      </c>
      <c r="AO110" s="65"/>
      <c r="AP110" s="65"/>
      <c r="AQ110" s="65">
        <v>96.363</v>
      </c>
      <c r="AR110" s="65">
        <v>98.283000000000001</v>
      </c>
      <c r="AS110" s="65">
        <v>100.202</v>
      </c>
      <c r="AT110" s="65">
        <v>102.131</v>
      </c>
      <c r="AU110" s="65">
        <v>104.069</v>
      </c>
      <c r="AV110" s="65">
        <v>106.02800000000001</v>
      </c>
      <c r="AW110" s="65">
        <v>108.009</v>
      </c>
      <c r="AY110" s="65"/>
      <c r="AZ110" s="65"/>
      <c r="BA110" s="65">
        <v>95.921000000000006</v>
      </c>
      <c r="BB110" s="65">
        <v>97.653999999999996</v>
      </c>
      <c r="BC110" s="65">
        <v>99.423000000000002</v>
      </c>
      <c r="BD110" s="65">
        <v>101.235</v>
      </c>
      <c r="BE110" s="65">
        <v>103.08799999999999</v>
      </c>
      <c r="BF110" s="65">
        <v>105.003</v>
      </c>
      <c r="BG110" s="65">
        <v>106.974</v>
      </c>
      <c r="BI110" s="33" t="s">
        <v>135</v>
      </c>
    </row>
    <row r="111" spans="2:61">
      <c r="B111" s="31" t="s">
        <v>211</v>
      </c>
      <c r="C111" s="28" t="s">
        <v>347</v>
      </c>
      <c r="D111" s="77" t="s">
        <v>348</v>
      </c>
      <c r="E111" s="35" t="s">
        <v>349</v>
      </c>
      <c r="F111" s="64"/>
      <c r="G111" s="65"/>
      <c r="H111" s="65"/>
      <c r="I111" s="65"/>
      <c r="K111" s="65"/>
      <c r="L111" s="65"/>
      <c r="M111" s="65">
        <v>0</v>
      </c>
      <c r="N111" s="65">
        <v>0</v>
      </c>
      <c r="O111" s="65">
        <v>0</v>
      </c>
      <c r="P111" s="65">
        <v>0</v>
      </c>
      <c r="Q111" s="65">
        <v>0</v>
      </c>
      <c r="R111" s="65">
        <v>0</v>
      </c>
      <c r="S111" s="65">
        <v>0</v>
      </c>
      <c r="U111" s="65"/>
      <c r="V111" s="65"/>
      <c r="W111" s="65">
        <v>0</v>
      </c>
      <c r="X111" s="65">
        <v>0</v>
      </c>
      <c r="Y111" s="65">
        <v>0</v>
      </c>
      <c r="Z111" s="65">
        <v>0</v>
      </c>
      <c r="AA111" s="65">
        <v>0</v>
      </c>
      <c r="AB111" s="65">
        <v>0</v>
      </c>
      <c r="AC111" s="65">
        <v>0</v>
      </c>
      <c r="AE111" s="65"/>
      <c r="AF111" s="65"/>
      <c r="AG111" s="65">
        <v>0</v>
      </c>
      <c r="AH111" s="65">
        <v>0</v>
      </c>
      <c r="AI111" s="65">
        <v>0</v>
      </c>
      <c r="AJ111" s="65">
        <v>0</v>
      </c>
      <c r="AK111" s="65">
        <v>0</v>
      </c>
      <c r="AL111" s="65">
        <v>0</v>
      </c>
      <c r="AM111" s="65">
        <v>0</v>
      </c>
      <c r="AO111" s="65"/>
      <c r="AP111" s="65"/>
      <c r="AQ111" s="65">
        <v>0</v>
      </c>
      <c r="AR111" s="65">
        <v>0</v>
      </c>
      <c r="AS111" s="65">
        <v>0</v>
      </c>
      <c r="AT111" s="65">
        <v>0</v>
      </c>
      <c r="AU111" s="65">
        <v>0</v>
      </c>
      <c r="AV111" s="65">
        <v>0</v>
      </c>
      <c r="AW111" s="65">
        <v>0</v>
      </c>
      <c r="AY111" s="65"/>
      <c r="AZ111" s="65"/>
      <c r="BA111" s="65">
        <v>0</v>
      </c>
      <c r="BB111" s="65">
        <v>0</v>
      </c>
      <c r="BC111" s="65">
        <v>0</v>
      </c>
      <c r="BD111" s="65">
        <v>0</v>
      </c>
      <c r="BE111" s="65">
        <v>0</v>
      </c>
      <c r="BF111" s="65">
        <v>0</v>
      </c>
      <c r="BG111" s="65">
        <v>0</v>
      </c>
      <c r="BI111" s="33" t="s">
        <v>135</v>
      </c>
    </row>
    <row r="112" spans="2:61">
      <c r="B112" s="31"/>
      <c r="D112" s="77" t="s">
        <v>75</v>
      </c>
    </row>
    <row r="113" spans="2:61">
      <c r="B113" s="31"/>
      <c r="D113" s="77" t="s">
        <v>75</v>
      </c>
      <c r="E113" s="58" t="s">
        <v>350</v>
      </c>
    </row>
    <row r="114" spans="2:61">
      <c r="B114" s="31" t="s">
        <v>351</v>
      </c>
      <c r="C114" s="28" t="s">
        <v>352</v>
      </c>
      <c r="D114" s="77" t="s">
        <v>353</v>
      </c>
      <c r="E114" s="35" t="s">
        <v>350</v>
      </c>
      <c r="F114" s="64"/>
      <c r="G114" s="65"/>
      <c r="H114" s="65"/>
      <c r="I114" s="65"/>
      <c r="K114" s="65"/>
      <c r="L114" s="65"/>
      <c r="M114" s="65">
        <v>0</v>
      </c>
      <c r="N114" s="65">
        <v>0</v>
      </c>
      <c r="O114" s="65">
        <v>0</v>
      </c>
      <c r="P114" s="65">
        <v>0</v>
      </c>
      <c r="Q114" s="65">
        <v>0</v>
      </c>
      <c r="R114" s="65">
        <v>0</v>
      </c>
      <c r="S114" s="65">
        <v>0</v>
      </c>
      <c r="U114" s="65"/>
      <c r="V114" s="65"/>
      <c r="W114" s="65">
        <v>0</v>
      </c>
      <c r="X114" s="65">
        <v>0</v>
      </c>
      <c r="Y114" s="65">
        <v>0</v>
      </c>
      <c r="Z114" s="65">
        <v>0</v>
      </c>
      <c r="AA114" s="65">
        <v>0</v>
      </c>
      <c r="AB114" s="65">
        <v>0</v>
      </c>
      <c r="AC114" s="65">
        <v>0</v>
      </c>
      <c r="AE114" s="65"/>
      <c r="AF114" s="65"/>
      <c r="AG114" s="65">
        <v>0</v>
      </c>
      <c r="AH114" s="65">
        <v>0</v>
      </c>
      <c r="AI114" s="65">
        <v>0</v>
      </c>
      <c r="AJ114" s="65">
        <v>0</v>
      </c>
      <c r="AK114" s="65">
        <v>0</v>
      </c>
      <c r="AL114" s="65">
        <v>0</v>
      </c>
      <c r="AM114" s="65">
        <v>0</v>
      </c>
      <c r="AO114" s="65"/>
      <c r="AP114" s="65"/>
      <c r="AQ114" s="65">
        <v>0</v>
      </c>
      <c r="AR114" s="65">
        <v>0</v>
      </c>
      <c r="AS114" s="65">
        <v>0</v>
      </c>
      <c r="AT114" s="65">
        <v>0</v>
      </c>
      <c r="AU114" s="65">
        <v>0</v>
      </c>
      <c r="AV114" s="65">
        <v>0</v>
      </c>
      <c r="AW114" s="65">
        <v>0</v>
      </c>
      <c r="AY114" s="65"/>
      <c r="AZ114" s="65"/>
      <c r="BA114" s="65">
        <v>0</v>
      </c>
      <c r="BB114" s="65">
        <v>0</v>
      </c>
      <c r="BC114" s="65">
        <v>0</v>
      </c>
      <c r="BD114" s="65">
        <v>0</v>
      </c>
      <c r="BE114" s="65">
        <v>0</v>
      </c>
      <c r="BF114" s="65">
        <v>0</v>
      </c>
      <c r="BG114" s="65">
        <v>0</v>
      </c>
      <c r="BI114" s="33" t="s">
        <v>135</v>
      </c>
    </row>
    <row r="115" spans="2:61">
      <c r="B115" s="31" t="s">
        <v>326</v>
      </c>
      <c r="C115" s="28" t="s">
        <v>327</v>
      </c>
      <c r="D115" s="77" t="s">
        <v>354</v>
      </c>
      <c r="E115" s="35" t="s">
        <v>329</v>
      </c>
      <c r="F115" s="64"/>
      <c r="G115" s="65"/>
      <c r="H115" s="65"/>
      <c r="I115" s="65"/>
      <c r="K115" s="65"/>
      <c r="L115" s="65"/>
      <c r="M115" s="65">
        <v>96.650999999999996</v>
      </c>
      <c r="N115" s="65">
        <v>98.807000000000002</v>
      </c>
      <c r="O115" s="65">
        <v>100.964</v>
      </c>
      <c r="P115" s="65">
        <v>103.125</v>
      </c>
      <c r="Q115" s="65">
        <v>105.29300000000001</v>
      </c>
      <c r="R115" s="65">
        <v>107.47</v>
      </c>
      <c r="S115" s="65">
        <v>109.658</v>
      </c>
      <c r="U115" s="65"/>
      <c r="V115" s="65"/>
      <c r="W115" s="65">
        <v>96.522999999999996</v>
      </c>
      <c r="X115" s="65">
        <v>98.540999999999997</v>
      </c>
      <c r="Y115" s="65">
        <v>100.441</v>
      </c>
      <c r="Z115" s="65">
        <v>102.20399999999999</v>
      </c>
      <c r="AA115" s="65">
        <v>103.871</v>
      </c>
      <c r="AB115" s="65">
        <v>105.53400000000001</v>
      </c>
      <c r="AC115" s="65">
        <v>107.26</v>
      </c>
      <c r="AE115" s="65"/>
      <c r="AF115" s="65"/>
      <c r="AG115" s="65">
        <v>96.650999999999996</v>
      </c>
      <c r="AH115" s="65">
        <v>98.807000000000002</v>
      </c>
      <c r="AI115" s="65">
        <v>100.964</v>
      </c>
      <c r="AJ115" s="65">
        <v>103.125</v>
      </c>
      <c r="AK115" s="65">
        <v>105.29300000000001</v>
      </c>
      <c r="AL115" s="65">
        <v>107.47</v>
      </c>
      <c r="AM115" s="65">
        <v>109.658</v>
      </c>
      <c r="AO115" s="65"/>
      <c r="AP115" s="65"/>
      <c r="AQ115" s="65">
        <v>96.363</v>
      </c>
      <c r="AR115" s="65">
        <v>98.283000000000001</v>
      </c>
      <c r="AS115" s="65">
        <v>100.202</v>
      </c>
      <c r="AT115" s="65">
        <v>102.131</v>
      </c>
      <c r="AU115" s="65">
        <v>104.069</v>
      </c>
      <c r="AV115" s="65">
        <v>106.02800000000001</v>
      </c>
      <c r="AW115" s="65">
        <v>108.009</v>
      </c>
      <c r="AY115" s="65"/>
      <c r="AZ115" s="65"/>
      <c r="BA115" s="65">
        <v>95.921000000000006</v>
      </c>
      <c r="BB115" s="65">
        <v>97.653999999999996</v>
      </c>
      <c r="BC115" s="65">
        <v>99.423000000000002</v>
      </c>
      <c r="BD115" s="65">
        <v>101.235</v>
      </c>
      <c r="BE115" s="65">
        <v>103.08799999999999</v>
      </c>
      <c r="BF115" s="65">
        <v>105.003</v>
      </c>
      <c r="BG115" s="65">
        <v>106.974</v>
      </c>
      <c r="BI115" s="33" t="s">
        <v>135</v>
      </c>
    </row>
    <row r="116" spans="2:61">
      <c r="B116" s="31" t="s">
        <v>215</v>
      </c>
      <c r="C116" s="28" t="s">
        <v>355</v>
      </c>
      <c r="D116" s="77" t="s">
        <v>356</v>
      </c>
      <c r="E116" s="35" t="s">
        <v>357</v>
      </c>
      <c r="F116" s="64"/>
      <c r="G116" s="65"/>
      <c r="H116" s="65"/>
      <c r="I116" s="65"/>
      <c r="K116" s="65"/>
      <c r="L116" s="65"/>
      <c r="M116" s="65">
        <v>0</v>
      </c>
      <c r="N116" s="65">
        <v>0</v>
      </c>
      <c r="O116" s="65">
        <v>0</v>
      </c>
      <c r="P116" s="65">
        <v>0</v>
      </c>
      <c r="Q116" s="65">
        <v>0</v>
      </c>
      <c r="R116" s="65">
        <v>0</v>
      </c>
      <c r="S116" s="65">
        <v>0</v>
      </c>
      <c r="U116" s="65"/>
      <c r="V116" s="65"/>
      <c r="W116" s="65">
        <v>0</v>
      </c>
      <c r="X116" s="65">
        <v>0</v>
      </c>
      <c r="Y116" s="65">
        <v>0</v>
      </c>
      <c r="Z116" s="65">
        <v>0</v>
      </c>
      <c r="AA116" s="65">
        <v>0</v>
      </c>
      <c r="AB116" s="65">
        <v>0</v>
      </c>
      <c r="AC116" s="65">
        <v>0</v>
      </c>
      <c r="AE116" s="65"/>
      <c r="AF116" s="65"/>
      <c r="AG116" s="65">
        <v>0</v>
      </c>
      <c r="AH116" s="65">
        <v>0</v>
      </c>
      <c r="AI116" s="65">
        <v>0</v>
      </c>
      <c r="AJ116" s="65">
        <v>0</v>
      </c>
      <c r="AK116" s="65">
        <v>0</v>
      </c>
      <c r="AL116" s="65">
        <v>0</v>
      </c>
      <c r="AM116" s="65">
        <v>0</v>
      </c>
      <c r="AO116" s="65"/>
      <c r="AP116" s="65"/>
      <c r="AQ116" s="65">
        <v>0</v>
      </c>
      <c r="AR116" s="65">
        <v>0</v>
      </c>
      <c r="AS116" s="65">
        <v>0</v>
      </c>
      <c r="AT116" s="65">
        <v>0</v>
      </c>
      <c r="AU116" s="65">
        <v>0</v>
      </c>
      <c r="AV116" s="65">
        <v>0</v>
      </c>
      <c r="AW116" s="65">
        <v>0</v>
      </c>
      <c r="AY116" s="65"/>
      <c r="AZ116" s="65"/>
      <c r="BA116" s="65">
        <v>0</v>
      </c>
      <c r="BB116" s="65">
        <v>0</v>
      </c>
      <c r="BC116" s="65">
        <v>0</v>
      </c>
      <c r="BD116" s="65">
        <v>0</v>
      </c>
      <c r="BE116" s="65">
        <v>0</v>
      </c>
      <c r="BF116" s="65">
        <v>0</v>
      </c>
      <c r="BG116" s="65">
        <v>0</v>
      </c>
      <c r="BI116" s="33" t="s">
        <v>135</v>
      </c>
    </row>
    <row r="117" spans="2:61">
      <c r="B117" s="31"/>
      <c r="D117" s="77" t="s">
        <v>75</v>
      </c>
    </row>
    <row r="118" spans="2:61">
      <c r="B118" s="31"/>
      <c r="D118" s="77" t="s">
        <v>75</v>
      </c>
      <c r="E118" s="58" t="s">
        <v>358</v>
      </c>
    </row>
    <row r="119" spans="2:61">
      <c r="B119" s="31" t="s">
        <v>359</v>
      </c>
      <c r="C119" s="28" t="s">
        <v>360</v>
      </c>
      <c r="D119" s="77" t="s">
        <v>361</v>
      </c>
      <c r="E119" s="35" t="s">
        <v>362</v>
      </c>
      <c r="F119" s="64"/>
      <c r="G119" s="65"/>
      <c r="H119" s="65"/>
      <c r="I119" s="65"/>
      <c r="K119" s="65"/>
      <c r="L119" s="65"/>
      <c r="M119" s="65">
        <v>0</v>
      </c>
      <c r="N119" s="65">
        <v>0</v>
      </c>
      <c r="O119" s="65">
        <v>0</v>
      </c>
      <c r="P119" s="65">
        <v>0</v>
      </c>
      <c r="Q119" s="65">
        <v>0</v>
      </c>
      <c r="R119" s="65">
        <v>0</v>
      </c>
      <c r="S119" s="65">
        <v>0</v>
      </c>
      <c r="U119" s="65"/>
      <c r="V119" s="65"/>
      <c r="W119" s="65">
        <v>0</v>
      </c>
      <c r="X119" s="65">
        <v>0</v>
      </c>
      <c r="Y119" s="65">
        <v>0</v>
      </c>
      <c r="Z119" s="65">
        <v>0</v>
      </c>
      <c r="AA119" s="65">
        <v>0</v>
      </c>
      <c r="AB119" s="65">
        <v>0</v>
      </c>
      <c r="AC119" s="65">
        <v>0</v>
      </c>
      <c r="AE119" s="65"/>
      <c r="AF119" s="65"/>
      <c r="AG119" s="65">
        <v>0</v>
      </c>
      <c r="AH119" s="65">
        <v>0</v>
      </c>
      <c r="AI119" s="65">
        <v>0</v>
      </c>
      <c r="AJ119" s="65">
        <v>0</v>
      </c>
      <c r="AK119" s="65">
        <v>0</v>
      </c>
      <c r="AL119" s="65">
        <v>0</v>
      </c>
      <c r="AM119" s="65">
        <v>0</v>
      </c>
      <c r="AO119" s="65"/>
      <c r="AP119" s="65"/>
      <c r="AQ119" s="65">
        <v>0</v>
      </c>
      <c r="AR119" s="65">
        <v>0</v>
      </c>
      <c r="AS119" s="65">
        <v>0</v>
      </c>
      <c r="AT119" s="65">
        <v>0</v>
      </c>
      <c r="AU119" s="65">
        <v>0</v>
      </c>
      <c r="AV119" s="65">
        <v>0</v>
      </c>
      <c r="AW119" s="65">
        <v>0</v>
      </c>
      <c r="AY119" s="65"/>
      <c r="AZ119" s="65"/>
      <c r="BA119" s="65">
        <v>0</v>
      </c>
      <c r="BB119" s="65">
        <v>0</v>
      </c>
      <c r="BC119" s="65">
        <v>0</v>
      </c>
      <c r="BD119" s="65">
        <v>0</v>
      </c>
      <c r="BE119" s="65">
        <v>0</v>
      </c>
      <c r="BF119" s="65">
        <v>0</v>
      </c>
      <c r="BG119" s="65">
        <v>0</v>
      </c>
      <c r="BI119" s="33" t="s">
        <v>135</v>
      </c>
    </row>
    <row r="120" spans="2:61">
      <c r="B120" s="31" t="s">
        <v>363</v>
      </c>
      <c r="C120" s="28" t="s">
        <v>364</v>
      </c>
      <c r="D120" s="77" t="s">
        <v>365</v>
      </c>
      <c r="E120" s="35" t="s">
        <v>366</v>
      </c>
      <c r="F120" s="64"/>
      <c r="G120" s="65"/>
      <c r="H120" s="65"/>
      <c r="I120" s="65"/>
      <c r="K120" s="65"/>
      <c r="L120" s="65"/>
      <c r="M120" s="65">
        <v>144.977</v>
      </c>
      <c r="N120" s="65">
        <v>148.21100000000001</v>
      </c>
      <c r="O120" s="65">
        <v>151.446</v>
      </c>
      <c r="P120" s="65">
        <v>154.68700000000001</v>
      </c>
      <c r="Q120" s="65">
        <v>157.94</v>
      </c>
      <c r="R120" s="65">
        <v>161.20500000000001</v>
      </c>
      <c r="S120" s="65">
        <v>164.488</v>
      </c>
      <c r="U120" s="65"/>
      <c r="V120" s="65"/>
      <c r="W120" s="65">
        <v>144.785</v>
      </c>
      <c r="X120" s="65">
        <v>147.81200000000001</v>
      </c>
      <c r="Y120" s="65">
        <v>150.661</v>
      </c>
      <c r="Z120" s="65">
        <v>153.30699999999999</v>
      </c>
      <c r="AA120" s="65">
        <v>155.80600000000001</v>
      </c>
      <c r="AB120" s="65">
        <v>158.30199999999999</v>
      </c>
      <c r="AC120" s="65">
        <v>160.88900000000001</v>
      </c>
      <c r="AE120" s="65"/>
      <c r="AF120" s="65"/>
      <c r="AG120" s="65">
        <v>144.977</v>
      </c>
      <c r="AH120" s="65">
        <v>148.21100000000001</v>
      </c>
      <c r="AI120" s="65">
        <v>151.446</v>
      </c>
      <c r="AJ120" s="65">
        <v>154.68700000000001</v>
      </c>
      <c r="AK120" s="65">
        <v>157.94</v>
      </c>
      <c r="AL120" s="65">
        <v>161.20500000000001</v>
      </c>
      <c r="AM120" s="65">
        <v>164.488</v>
      </c>
      <c r="AO120" s="65"/>
      <c r="AP120" s="65"/>
      <c r="AQ120" s="65">
        <v>144.54499999999999</v>
      </c>
      <c r="AR120" s="65">
        <v>147.42400000000001</v>
      </c>
      <c r="AS120" s="65">
        <v>150.303</v>
      </c>
      <c r="AT120" s="65">
        <v>153.197</v>
      </c>
      <c r="AU120" s="65">
        <v>156.10300000000001</v>
      </c>
      <c r="AV120" s="65">
        <v>159.042</v>
      </c>
      <c r="AW120" s="65">
        <v>162.01400000000001</v>
      </c>
      <c r="AY120" s="65"/>
      <c r="AZ120" s="65"/>
      <c r="BA120" s="65">
        <v>143.881</v>
      </c>
      <c r="BB120" s="65">
        <v>146.48099999999999</v>
      </c>
      <c r="BC120" s="65">
        <v>149.13499999999999</v>
      </c>
      <c r="BD120" s="65">
        <v>151.852</v>
      </c>
      <c r="BE120" s="65">
        <v>154.63200000000001</v>
      </c>
      <c r="BF120" s="65">
        <v>157.50399999999999</v>
      </c>
      <c r="BG120" s="65">
        <v>160.46100000000001</v>
      </c>
      <c r="BI120" s="33" t="s">
        <v>135</v>
      </c>
    </row>
    <row r="121" spans="2:61">
      <c r="B121" s="31" t="s">
        <v>367</v>
      </c>
      <c r="C121" s="28" t="s">
        <v>368</v>
      </c>
      <c r="D121" s="77" t="s">
        <v>369</v>
      </c>
      <c r="E121" s="35" t="s">
        <v>370</v>
      </c>
      <c r="F121" s="64"/>
      <c r="G121" s="65"/>
      <c r="H121" s="65"/>
      <c r="I121" s="65"/>
      <c r="K121" s="65"/>
      <c r="L121" s="65"/>
      <c r="M121" s="65">
        <v>0</v>
      </c>
      <c r="N121" s="65">
        <v>0</v>
      </c>
      <c r="O121" s="65">
        <v>0</v>
      </c>
      <c r="P121" s="65">
        <v>0</v>
      </c>
      <c r="Q121" s="65">
        <v>0</v>
      </c>
      <c r="R121" s="65">
        <v>0</v>
      </c>
      <c r="S121" s="65">
        <v>0</v>
      </c>
      <c r="U121" s="65"/>
      <c r="V121" s="65"/>
      <c r="W121" s="65">
        <v>0</v>
      </c>
      <c r="X121" s="65">
        <v>0</v>
      </c>
      <c r="Y121" s="65">
        <v>0</v>
      </c>
      <c r="Z121" s="65">
        <v>0</v>
      </c>
      <c r="AA121" s="65">
        <v>0</v>
      </c>
      <c r="AB121" s="65">
        <v>0</v>
      </c>
      <c r="AC121" s="65">
        <v>0</v>
      </c>
      <c r="AE121" s="65"/>
      <c r="AF121" s="65"/>
      <c r="AG121" s="65">
        <v>0</v>
      </c>
      <c r="AH121" s="65">
        <v>0</v>
      </c>
      <c r="AI121" s="65">
        <v>0</v>
      </c>
      <c r="AJ121" s="65">
        <v>0</v>
      </c>
      <c r="AK121" s="65">
        <v>0</v>
      </c>
      <c r="AL121" s="65">
        <v>0</v>
      </c>
      <c r="AM121" s="65">
        <v>0</v>
      </c>
      <c r="AO121" s="65"/>
      <c r="AP121" s="65"/>
      <c r="AQ121" s="65">
        <v>0</v>
      </c>
      <c r="AR121" s="65">
        <v>0</v>
      </c>
      <c r="AS121" s="65">
        <v>0</v>
      </c>
      <c r="AT121" s="65">
        <v>0</v>
      </c>
      <c r="AU121" s="65">
        <v>0</v>
      </c>
      <c r="AV121" s="65">
        <v>0</v>
      </c>
      <c r="AW121" s="65">
        <v>0</v>
      </c>
      <c r="AY121" s="65"/>
      <c r="AZ121" s="65"/>
      <c r="BA121" s="65">
        <v>0</v>
      </c>
      <c r="BB121" s="65">
        <v>0</v>
      </c>
      <c r="BC121" s="65">
        <v>0</v>
      </c>
      <c r="BD121" s="65">
        <v>0</v>
      </c>
      <c r="BE121" s="65">
        <v>0</v>
      </c>
      <c r="BF121" s="65">
        <v>0</v>
      </c>
      <c r="BG121" s="65">
        <v>0</v>
      </c>
      <c r="BI121" s="33" t="s">
        <v>135</v>
      </c>
    </row>
    <row r="122" spans="2:61">
      <c r="B122" s="31" t="s">
        <v>371</v>
      </c>
      <c r="C122" s="28" t="s">
        <v>372</v>
      </c>
      <c r="D122" s="77" t="s">
        <v>373</v>
      </c>
      <c r="E122" s="35" t="s">
        <v>374</v>
      </c>
      <c r="F122" s="64"/>
      <c r="G122" s="65"/>
      <c r="H122" s="65"/>
      <c r="I122" s="65"/>
      <c r="K122" s="65"/>
      <c r="L122" s="65"/>
      <c r="M122" s="65">
        <v>0</v>
      </c>
      <c r="N122" s="65">
        <v>0</v>
      </c>
      <c r="O122" s="65">
        <v>0</v>
      </c>
      <c r="P122" s="65">
        <v>0</v>
      </c>
      <c r="Q122" s="65">
        <v>0</v>
      </c>
      <c r="R122" s="65">
        <v>0</v>
      </c>
      <c r="S122" s="65">
        <v>0</v>
      </c>
      <c r="U122" s="65"/>
      <c r="V122" s="65"/>
      <c r="W122" s="65">
        <v>0</v>
      </c>
      <c r="X122" s="65">
        <v>0</v>
      </c>
      <c r="Y122" s="65">
        <v>0</v>
      </c>
      <c r="Z122" s="65">
        <v>0</v>
      </c>
      <c r="AA122" s="65">
        <v>0</v>
      </c>
      <c r="AB122" s="65">
        <v>0</v>
      </c>
      <c r="AC122" s="65">
        <v>0</v>
      </c>
      <c r="AE122" s="65"/>
      <c r="AF122" s="65"/>
      <c r="AG122" s="65">
        <v>0</v>
      </c>
      <c r="AH122" s="65">
        <v>0</v>
      </c>
      <c r="AI122" s="65">
        <v>0</v>
      </c>
      <c r="AJ122" s="65">
        <v>0</v>
      </c>
      <c r="AK122" s="65">
        <v>0</v>
      </c>
      <c r="AL122" s="65">
        <v>0</v>
      </c>
      <c r="AM122" s="65">
        <v>0</v>
      </c>
      <c r="AO122" s="65"/>
      <c r="AP122" s="65"/>
      <c r="AQ122" s="65">
        <v>0</v>
      </c>
      <c r="AR122" s="65">
        <v>0</v>
      </c>
      <c r="AS122" s="65">
        <v>0</v>
      </c>
      <c r="AT122" s="65">
        <v>0</v>
      </c>
      <c r="AU122" s="65">
        <v>0</v>
      </c>
      <c r="AV122" s="65">
        <v>0</v>
      </c>
      <c r="AW122" s="65">
        <v>0</v>
      </c>
      <c r="AY122" s="65"/>
      <c r="AZ122" s="65"/>
      <c r="BA122" s="65">
        <v>0</v>
      </c>
      <c r="BB122" s="65">
        <v>0</v>
      </c>
      <c r="BC122" s="65">
        <v>0</v>
      </c>
      <c r="BD122" s="65">
        <v>0</v>
      </c>
      <c r="BE122" s="65">
        <v>0</v>
      </c>
      <c r="BF122" s="65">
        <v>0</v>
      </c>
      <c r="BG122" s="65">
        <v>0</v>
      </c>
      <c r="BI122" s="33" t="s">
        <v>135</v>
      </c>
    </row>
    <row r="123" spans="2:61">
      <c r="B123" s="31" t="s">
        <v>375</v>
      </c>
      <c r="C123" s="28" t="s">
        <v>376</v>
      </c>
      <c r="D123" s="77" t="s">
        <v>377</v>
      </c>
      <c r="E123" s="35" t="s">
        <v>378</v>
      </c>
      <c r="F123" s="64"/>
      <c r="G123" s="65"/>
      <c r="H123" s="65"/>
      <c r="I123" s="65"/>
      <c r="K123" s="65"/>
      <c r="L123" s="65"/>
      <c r="M123" s="65">
        <v>0</v>
      </c>
      <c r="N123" s="65">
        <v>0</v>
      </c>
      <c r="O123" s="65">
        <v>0</v>
      </c>
      <c r="P123" s="65">
        <v>0</v>
      </c>
      <c r="Q123" s="65">
        <v>0</v>
      </c>
      <c r="R123" s="65">
        <v>0</v>
      </c>
      <c r="S123" s="65">
        <v>0</v>
      </c>
      <c r="U123" s="65"/>
      <c r="V123" s="65"/>
      <c r="W123" s="65">
        <v>0</v>
      </c>
      <c r="X123" s="65">
        <v>0</v>
      </c>
      <c r="Y123" s="65">
        <v>0</v>
      </c>
      <c r="Z123" s="65">
        <v>0</v>
      </c>
      <c r="AA123" s="65">
        <v>0</v>
      </c>
      <c r="AB123" s="65">
        <v>0</v>
      </c>
      <c r="AC123" s="65">
        <v>0</v>
      </c>
      <c r="AE123" s="65"/>
      <c r="AF123" s="65"/>
      <c r="AG123" s="65">
        <v>0</v>
      </c>
      <c r="AH123" s="65">
        <v>0</v>
      </c>
      <c r="AI123" s="65">
        <v>0</v>
      </c>
      <c r="AJ123" s="65">
        <v>0</v>
      </c>
      <c r="AK123" s="65">
        <v>0</v>
      </c>
      <c r="AL123" s="65">
        <v>0</v>
      </c>
      <c r="AM123" s="65">
        <v>0</v>
      </c>
      <c r="AO123" s="65"/>
      <c r="AP123" s="65"/>
      <c r="AQ123" s="65">
        <v>0</v>
      </c>
      <c r="AR123" s="65">
        <v>0</v>
      </c>
      <c r="AS123" s="65">
        <v>0</v>
      </c>
      <c r="AT123" s="65">
        <v>0</v>
      </c>
      <c r="AU123" s="65">
        <v>0</v>
      </c>
      <c r="AV123" s="65">
        <v>0</v>
      </c>
      <c r="AW123" s="65">
        <v>0</v>
      </c>
      <c r="AY123" s="65"/>
      <c r="AZ123" s="65"/>
      <c r="BA123" s="65">
        <v>0</v>
      </c>
      <c r="BB123" s="65">
        <v>0</v>
      </c>
      <c r="BC123" s="65">
        <v>0</v>
      </c>
      <c r="BD123" s="65">
        <v>0</v>
      </c>
      <c r="BE123" s="65">
        <v>0</v>
      </c>
      <c r="BF123" s="65">
        <v>0</v>
      </c>
      <c r="BG123" s="65">
        <v>0</v>
      </c>
      <c r="BI123" s="33" t="s">
        <v>135</v>
      </c>
    </row>
    <row r="124" spans="2:61">
      <c r="B124" s="31"/>
      <c r="D124" s="77" t="s">
        <v>75</v>
      </c>
    </row>
    <row r="125" spans="2:61">
      <c r="B125" s="31"/>
      <c r="D125" s="77" t="s">
        <v>75</v>
      </c>
      <c r="E125" s="58" t="s">
        <v>379</v>
      </c>
    </row>
    <row r="126" spans="2:61">
      <c r="B126" s="31" t="s">
        <v>380</v>
      </c>
      <c r="C126" s="28" t="s">
        <v>381</v>
      </c>
      <c r="D126" s="77" t="s">
        <v>382</v>
      </c>
      <c r="E126" s="35" t="s">
        <v>383</v>
      </c>
      <c r="F126" s="64"/>
      <c r="G126" s="65"/>
      <c r="H126" s="65"/>
      <c r="I126" s="65"/>
      <c r="K126" s="65"/>
      <c r="L126" s="65"/>
      <c r="M126" s="65">
        <v>7192.8370000000004</v>
      </c>
      <c r="N126" s="65">
        <v>7279.5870000000004</v>
      </c>
      <c r="O126" s="65">
        <v>7363.5370000000003</v>
      </c>
      <c r="P126" s="65">
        <v>7454.1109999999999</v>
      </c>
      <c r="Q126" s="65">
        <v>7551.5950000000003</v>
      </c>
      <c r="R126" s="65">
        <v>7647.1530000000002</v>
      </c>
      <c r="S126" s="65">
        <v>7744.6559999999999</v>
      </c>
      <c r="U126" s="65"/>
      <c r="V126" s="65"/>
      <c r="W126" s="65">
        <v>7080.4369999999999</v>
      </c>
      <c r="X126" s="65">
        <v>6997.1809999999996</v>
      </c>
      <c r="Y126" s="65">
        <v>6690.2209999999995</v>
      </c>
      <c r="Z126" s="65">
        <v>6317.866</v>
      </c>
      <c r="AA126" s="65">
        <v>6065.36</v>
      </c>
      <c r="AB126" s="65">
        <v>6119.549</v>
      </c>
      <c r="AC126" s="65">
        <v>6378.777</v>
      </c>
      <c r="AE126" s="65"/>
      <c r="AF126" s="65"/>
      <c r="AG126" s="65">
        <v>7192.8370000000004</v>
      </c>
      <c r="AH126" s="65">
        <v>7279.5870000000004</v>
      </c>
      <c r="AI126" s="65">
        <v>7363.5370000000003</v>
      </c>
      <c r="AJ126" s="65">
        <v>7454.1109999999999</v>
      </c>
      <c r="AK126" s="65">
        <v>7551.5950000000003</v>
      </c>
      <c r="AL126" s="65">
        <v>7647.1530000000002</v>
      </c>
      <c r="AM126" s="65">
        <v>7744.6559999999999</v>
      </c>
      <c r="AO126" s="65"/>
      <c r="AP126" s="65"/>
      <c r="AQ126" s="65">
        <v>6766.0330000000004</v>
      </c>
      <c r="AR126" s="65">
        <v>6670.7860000000001</v>
      </c>
      <c r="AS126" s="65">
        <v>6753.7259999999997</v>
      </c>
      <c r="AT126" s="65">
        <v>6857.5690000000004</v>
      </c>
      <c r="AU126" s="65">
        <v>6956.2629999999999</v>
      </c>
      <c r="AV126" s="65">
        <v>7092.2719999999999</v>
      </c>
      <c r="AW126" s="65">
        <v>7226.06</v>
      </c>
      <c r="AY126" s="65"/>
      <c r="AZ126" s="65"/>
      <c r="BA126" s="65">
        <v>6165.58</v>
      </c>
      <c r="BB126" s="65">
        <v>6055.9949999999999</v>
      </c>
      <c r="BC126" s="65">
        <v>6253.2070000000003</v>
      </c>
      <c r="BD126" s="65">
        <v>6464.6639999999998</v>
      </c>
      <c r="BE126" s="65">
        <v>6671.8019999999997</v>
      </c>
      <c r="BF126" s="65">
        <v>6934.4409999999998</v>
      </c>
      <c r="BG126" s="65">
        <v>7183.0249999999996</v>
      </c>
      <c r="BI126" s="33" t="s">
        <v>135</v>
      </c>
    </row>
    <row r="127" spans="2:61">
      <c r="B127" s="31" t="s">
        <v>384</v>
      </c>
      <c r="C127" s="28" t="s">
        <v>385</v>
      </c>
      <c r="D127" s="77" t="s">
        <v>386</v>
      </c>
      <c r="E127" s="35" t="s">
        <v>387</v>
      </c>
      <c r="F127" s="64"/>
      <c r="G127" s="65"/>
      <c r="H127" s="65"/>
      <c r="I127" s="65"/>
      <c r="K127" s="65"/>
      <c r="L127" s="65"/>
      <c r="M127" s="65">
        <v>20.826000000000001</v>
      </c>
      <c r="N127" s="65">
        <v>18.829000000000001</v>
      </c>
      <c r="O127" s="65">
        <v>17.024000000000001</v>
      </c>
      <c r="P127" s="65">
        <v>15.391</v>
      </c>
      <c r="Q127" s="65">
        <v>13.916</v>
      </c>
      <c r="R127" s="65">
        <v>12.582000000000001</v>
      </c>
      <c r="S127" s="65">
        <v>11.375</v>
      </c>
      <c r="U127" s="65"/>
      <c r="V127" s="65"/>
      <c r="W127" s="65">
        <v>20.826000000000001</v>
      </c>
      <c r="X127" s="65">
        <v>18.829000000000001</v>
      </c>
      <c r="Y127" s="65">
        <v>17.024000000000001</v>
      </c>
      <c r="Z127" s="65">
        <v>15.391</v>
      </c>
      <c r="AA127" s="65">
        <v>13.916</v>
      </c>
      <c r="AB127" s="65">
        <v>12.582000000000001</v>
      </c>
      <c r="AC127" s="65">
        <v>11.375</v>
      </c>
      <c r="AE127" s="65"/>
      <c r="AF127" s="65"/>
      <c r="AG127" s="65">
        <v>20.826000000000001</v>
      </c>
      <c r="AH127" s="65">
        <v>18.829000000000001</v>
      </c>
      <c r="AI127" s="65">
        <v>17.024000000000001</v>
      </c>
      <c r="AJ127" s="65">
        <v>15.391</v>
      </c>
      <c r="AK127" s="65">
        <v>13.916</v>
      </c>
      <c r="AL127" s="65">
        <v>12.582000000000001</v>
      </c>
      <c r="AM127" s="65">
        <v>11.375</v>
      </c>
      <c r="AO127" s="65"/>
      <c r="AP127" s="65"/>
      <c r="AQ127" s="65">
        <v>20.826000000000001</v>
      </c>
      <c r="AR127" s="65">
        <v>18.829000000000001</v>
      </c>
      <c r="AS127" s="65">
        <v>17.024000000000001</v>
      </c>
      <c r="AT127" s="65">
        <v>15.391</v>
      </c>
      <c r="AU127" s="65">
        <v>13.916</v>
      </c>
      <c r="AV127" s="65">
        <v>12.582000000000001</v>
      </c>
      <c r="AW127" s="65">
        <v>11.375</v>
      </c>
      <c r="AY127" s="65"/>
      <c r="AZ127" s="65"/>
      <c r="BA127" s="65">
        <v>20.826000000000001</v>
      </c>
      <c r="BB127" s="65">
        <v>18.829000000000001</v>
      </c>
      <c r="BC127" s="65">
        <v>17.024000000000001</v>
      </c>
      <c r="BD127" s="65">
        <v>15.391</v>
      </c>
      <c r="BE127" s="65">
        <v>13.916</v>
      </c>
      <c r="BF127" s="65">
        <v>12.582000000000001</v>
      </c>
      <c r="BG127" s="65">
        <v>11.375</v>
      </c>
      <c r="BI127" s="33" t="s">
        <v>135</v>
      </c>
    </row>
    <row r="128" spans="2:61">
      <c r="B128" s="31" t="s">
        <v>388</v>
      </c>
      <c r="C128" s="28" t="s">
        <v>389</v>
      </c>
      <c r="D128" s="77" t="s">
        <v>390</v>
      </c>
      <c r="E128" s="35" t="s">
        <v>391</v>
      </c>
      <c r="F128" s="64"/>
      <c r="G128" s="65"/>
      <c r="H128" s="65"/>
      <c r="I128" s="65"/>
      <c r="K128" s="65"/>
      <c r="L128" s="65"/>
      <c r="M128" s="65">
        <v>0</v>
      </c>
      <c r="N128" s="65">
        <v>0</v>
      </c>
      <c r="O128" s="65">
        <v>0</v>
      </c>
      <c r="P128" s="65">
        <v>0</v>
      </c>
      <c r="Q128" s="65">
        <v>0</v>
      </c>
      <c r="R128" s="65">
        <v>0</v>
      </c>
      <c r="S128" s="65">
        <v>0</v>
      </c>
      <c r="U128" s="65"/>
      <c r="V128" s="65"/>
      <c r="W128" s="65"/>
      <c r="X128" s="65"/>
      <c r="Y128" s="65"/>
      <c r="Z128" s="65"/>
      <c r="AA128" s="65"/>
      <c r="AB128" s="65"/>
      <c r="AC128" s="65"/>
      <c r="AE128" s="65"/>
      <c r="AF128" s="65"/>
      <c r="AG128" s="65">
        <v>0</v>
      </c>
      <c r="AH128" s="65">
        <v>0</v>
      </c>
      <c r="AI128" s="65">
        <v>0</v>
      </c>
      <c r="AJ128" s="65">
        <v>0</v>
      </c>
      <c r="AK128" s="65">
        <v>0</v>
      </c>
      <c r="AL128" s="65">
        <v>0</v>
      </c>
      <c r="AM128" s="65">
        <v>0</v>
      </c>
      <c r="AO128" s="65"/>
      <c r="AP128" s="65"/>
      <c r="AQ128" s="65"/>
      <c r="AR128" s="65"/>
      <c r="AS128" s="65"/>
      <c r="AT128" s="65"/>
      <c r="AU128" s="65"/>
      <c r="AV128" s="65"/>
      <c r="AW128" s="65"/>
      <c r="AY128" s="65"/>
      <c r="AZ128" s="65"/>
      <c r="BA128" s="65">
        <v>0</v>
      </c>
      <c r="BB128" s="65">
        <v>0</v>
      </c>
      <c r="BC128" s="65">
        <v>0</v>
      </c>
      <c r="BD128" s="65">
        <v>0</v>
      </c>
      <c r="BE128" s="65">
        <v>0</v>
      </c>
      <c r="BF128" s="65">
        <v>0</v>
      </c>
      <c r="BG128" s="65">
        <v>0</v>
      </c>
      <c r="BI128" s="33" t="s">
        <v>135</v>
      </c>
    </row>
    <row r="129" spans="2:61">
      <c r="B129" s="31" t="s">
        <v>392</v>
      </c>
      <c r="C129" s="28" t="s">
        <v>393</v>
      </c>
      <c r="D129" s="77" t="s">
        <v>394</v>
      </c>
      <c r="E129" s="35" t="s">
        <v>395</v>
      </c>
      <c r="F129" s="64">
        <v>0</v>
      </c>
      <c r="G129" s="65">
        <v>0</v>
      </c>
      <c r="H129" s="65">
        <v>0</v>
      </c>
      <c r="I129" s="65">
        <v>0</v>
      </c>
      <c r="K129" s="65">
        <v>0</v>
      </c>
      <c r="L129" s="65">
        <v>0</v>
      </c>
      <c r="M129" s="65">
        <v>7172.0110000000004</v>
      </c>
      <c r="N129" s="65">
        <v>7260.7579999999998</v>
      </c>
      <c r="O129" s="65">
        <v>7346.5129999999999</v>
      </c>
      <c r="P129" s="65">
        <v>7438.72</v>
      </c>
      <c r="Q129" s="65">
        <v>7537.6790000000001</v>
      </c>
      <c r="R129" s="65">
        <v>7634.5709999999999</v>
      </c>
      <c r="S129" s="65">
        <v>7733.2809999999999</v>
      </c>
      <c r="U129" s="65">
        <v>0</v>
      </c>
      <c r="V129" s="65">
        <v>0</v>
      </c>
      <c r="W129" s="65">
        <v>7059.6109999999999</v>
      </c>
      <c r="X129" s="65">
        <v>6978.3519999999999</v>
      </c>
      <c r="Y129" s="65">
        <v>6673.1970000000001</v>
      </c>
      <c r="Z129" s="65">
        <v>6302.4750000000004</v>
      </c>
      <c r="AA129" s="65">
        <v>6051.4440000000004</v>
      </c>
      <c r="AB129" s="65">
        <v>6106.9669999999996</v>
      </c>
      <c r="AC129" s="65">
        <v>6367.402</v>
      </c>
      <c r="AE129" s="65">
        <v>0</v>
      </c>
      <c r="AF129" s="65">
        <v>0</v>
      </c>
      <c r="AG129" s="65">
        <v>7172.0110000000004</v>
      </c>
      <c r="AH129" s="65">
        <v>7260.7579999999998</v>
      </c>
      <c r="AI129" s="65">
        <v>7346.5129999999999</v>
      </c>
      <c r="AJ129" s="65">
        <v>7438.72</v>
      </c>
      <c r="AK129" s="65">
        <v>7537.6790000000001</v>
      </c>
      <c r="AL129" s="65">
        <v>7634.5709999999999</v>
      </c>
      <c r="AM129" s="65">
        <v>7733.2809999999999</v>
      </c>
      <c r="AO129" s="65">
        <v>0</v>
      </c>
      <c r="AP129" s="65">
        <v>0</v>
      </c>
      <c r="AQ129" s="65">
        <v>6745.2070000000003</v>
      </c>
      <c r="AR129" s="65">
        <v>6651.9570000000003</v>
      </c>
      <c r="AS129" s="65">
        <v>6736.7020000000002</v>
      </c>
      <c r="AT129" s="65">
        <v>6842.1779999999999</v>
      </c>
      <c r="AU129" s="65">
        <v>6942.3469999999998</v>
      </c>
      <c r="AV129" s="65">
        <v>7079.69</v>
      </c>
      <c r="AW129" s="65">
        <v>7214.6850000000004</v>
      </c>
      <c r="AY129" s="65">
        <v>0</v>
      </c>
      <c r="AZ129" s="65">
        <v>0</v>
      </c>
      <c r="BA129" s="65">
        <v>6144.7539999999999</v>
      </c>
      <c r="BB129" s="65">
        <v>6037.1660000000002</v>
      </c>
      <c r="BC129" s="65">
        <v>6236.183</v>
      </c>
      <c r="BD129" s="65">
        <v>6449.2730000000001</v>
      </c>
      <c r="BE129" s="65">
        <v>6657.8860000000004</v>
      </c>
      <c r="BF129" s="65">
        <v>6921.8590000000004</v>
      </c>
      <c r="BG129" s="65">
        <v>7171.65</v>
      </c>
      <c r="BI129" s="33" t="s">
        <v>135</v>
      </c>
    </row>
    <row r="130" spans="2:61">
      <c r="B130" s="31"/>
      <c r="D130" s="77" t="s">
        <v>75</v>
      </c>
    </row>
    <row r="131" spans="2:61">
      <c r="B131" s="31"/>
      <c r="D131" s="77" t="s">
        <v>75</v>
      </c>
      <c r="E131" s="58" t="s">
        <v>396</v>
      </c>
    </row>
    <row r="132" spans="2:61">
      <c r="B132" s="31" t="s">
        <v>230</v>
      </c>
      <c r="C132" s="28" t="s">
        <v>231</v>
      </c>
      <c r="D132" s="77" t="s">
        <v>397</v>
      </c>
      <c r="E132" s="35" t="s">
        <v>398</v>
      </c>
      <c r="F132" s="64">
        <v>0</v>
      </c>
      <c r="G132" s="65">
        <v>0</v>
      </c>
      <c r="H132" s="65">
        <v>0</v>
      </c>
      <c r="I132" s="65">
        <v>0</v>
      </c>
      <c r="K132" s="65">
        <v>0</v>
      </c>
      <c r="L132" s="65">
        <v>0</v>
      </c>
      <c r="M132" s="65">
        <v>966.51400000000001</v>
      </c>
      <c r="N132" s="65">
        <v>988.07399999999996</v>
      </c>
      <c r="O132" s="65">
        <v>1009.638</v>
      </c>
      <c r="P132" s="65">
        <v>1031.2449999999999</v>
      </c>
      <c r="Q132" s="65">
        <v>1052.93</v>
      </c>
      <c r="R132" s="65">
        <v>1074.703</v>
      </c>
      <c r="S132" s="65">
        <v>1096.5840000000001</v>
      </c>
      <c r="U132" s="65">
        <v>0</v>
      </c>
      <c r="V132" s="65">
        <v>0</v>
      </c>
      <c r="W132" s="65">
        <v>965.23299999999995</v>
      </c>
      <c r="X132" s="65">
        <v>985.41099999999994</v>
      </c>
      <c r="Y132" s="65">
        <v>1004.407</v>
      </c>
      <c r="Z132" s="65">
        <v>1022.044</v>
      </c>
      <c r="AA132" s="65">
        <v>1038.7059999999999</v>
      </c>
      <c r="AB132" s="65">
        <v>1055.3440000000001</v>
      </c>
      <c r="AC132" s="65">
        <v>1072.596</v>
      </c>
      <c r="AE132" s="65">
        <v>0</v>
      </c>
      <c r="AF132" s="65">
        <v>0</v>
      </c>
      <c r="AG132" s="65">
        <v>966.51400000000001</v>
      </c>
      <c r="AH132" s="65">
        <v>988.07399999999996</v>
      </c>
      <c r="AI132" s="65">
        <v>1009.638</v>
      </c>
      <c r="AJ132" s="65">
        <v>1031.2449999999999</v>
      </c>
      <c r="AK132" s="65">
        <v>1052.93</v>
      </c>
      <c r="AL132" s="65">
        <v>1074.703</v>
      </c>
      <c r="AM132" s="65">
        <v>1096.5840000000001</v>
      </c>
      <c r="AO132" s="65">
        <v>0</v>
      </c>
      <c r="AP132" s="65">
        <v>0</v>
      </c>
      <c r="AQ132" s="65">
        <v>963.63400000000001</v>
      </c>
      <c r="AR132" s="65">
        <v>982.82500000000005</v>
      </c>
      <c r="AS132" s="65">
        <v>1002.023</v>
      </c>
      <c r="AT132" s="65">
        <v>1021.31</v>
      </c>
      <c r="AU132" s="65">
        <v>1040.6849999999999</v>
      </c>
      <c r="AV132" s="65">
        <v>1060.278</v>
      </c>
      <c r="AW132" s="65">
        <v>1080.0940000000001</v>
      </c>
      <c r="AY132" s="65">
        <v>0</v>
      </c>
      <c r="AZ132" s="65">
        <v>0</v>
      </c>
      <c r="BA132" s="65">
        <v>959.20600000000002</v>
      </c>
      <c r="BB132" s="65">
        <v>976.54</v>
      </c>
      <c r="BC132" s="65">
        <v>994.23299999999995</v>
      </c>
      <c r="BD132" s="65">
        <v>1012.347</v>
      </c>
      <c r="BE132" s="65">
        <v>1030.883</v>
      </c>
      <c r="BF132" s="65">
        <v>1050.0260000000001</v>
      </c>
      <c r="BG132" s="65">
        <v>1069.741</v>
      </c>
      <c r="BI132" s="33" t="s">
        <v>135</v>
      </c>
    </row>
    <row r="133" spans="2:61">
      <c r="B133" s="31" t="s">
        <v>259</v>
      </c>
      <c r="C133" s="28" t="s">
        <v>260</v>
      </c>
      <c r="D133" s="77" t="s">
        <v>399</v>
      </c>
      <c r="E133" s="35" t="s">
        <v>400</v>
      </c>
      <c r="F133" s="64">
        <v>0</v>
      </c>
      <c r="G133" s="65">
        <v>0</v>
      </c>
      <c r="H133" s="65">
        <v>0</v>
      </c>
      <c r="I133" s="65">
        <v>0</v>
      </c>
      <c r="K133" s="65">
        <v>0</v>
      </c>
      <c r="L133" s="65">
        <v>0</v>
      </c>
      <c r="M133" s="65">
        <v>966.51400000000001</v>
      </c>
      <c r="N133" s="65">
        <v>988.07399999999996</v>
      </c>
      <c r="O133" s="65">
        <v>1009.638</v>
      </c>
      <c r="P133" s="65">
        <v>1031.2449999999999</v>
      </c>
      <c r="Q133" s="65">
        <v>1052.93</v>
      </c>
      <c r="R133" s="65">
        <v>1074.703</v>
      </c>
      <c r="S133" s="65">
        <v>1096.5840000000001</v>
      </c>
      <c r="U133" s="65">
        <v>0</v>
      </c>
      <c r="V133" s="65">
        <v>0</v>
      </c>
      <c r="W133" s="65">
        <v>965.23299999999995</v>
      </c>
      <c r="X133" s="65">
        <v>985.41099999999994</v>
      </c>
      <c r="Y133" s="65">
        <v>1004.407</v>
      </c>
      <c r="Z133" s="65">
        <v>1022.044</v>
      </c>
      <c r="AA133" s="65">
        <v>1038.7059999999999</v>
      </c>
      <c r="AB133" s="65">
        <v>1055.3440000000001</v>
      </c>
      <c r="AC133" s="65">
        <v>1072.596</v>
      </c>
      <c r="AE133" s="65">
        <v>0</v>
      </c>
      <c r="AF133" s="65">
        <v>0</v>
      </c>
      <c r="AG133" s="65">
        <v>966.51400000000001</v>
      </c>
      <c r="AH133" s="65">
        <v>988.07399999999996</v>
      </c>
      <c r="AI133" s="65">
        <v>1009.638</v>
      </c>
      <c r="AJ133" s="65">
        <v>1031.2449999999999</v>
      </c>
      <c r="AK133" s="65">
        <v>1052.93</v>
      </c>
      <c r="AL133" s="65">
        <v>1074.703</v>
      </c>
      <c r="AM133" s="65">
        <v>1096.5840000000001</v>
      </c>
      <c r="AO133" s="65">
        <v>0</v>
      </c>
      <c r="AP133" s="65">
        <v>0</v>
      </c>
      <c r="AQ133" s="65">
        <v>963.63400000000001</v>
      </c>
      <c r="AR133" s="65">
        <v>982.82500000000005</v>
      </c>
      <c r="AS133" s="65">
        <v>1002.023</v>
      </c>
      <c r="AT133" s="65">
        <v>1021.31</v>
      </c>
      <c r="AU133" s="65">
        <v>1040.6849999999999</v>
      </c>
      <c r="AV133" s="65">
        <v>1060.278</v>
      </c>
      <c r="AW133" s="65">
        <v>1080.0940000000001</v>
      </c>
      <c r="AY133" s="65">
        <v>0</v>
      </c>
      <c r="AZ133" s="65">
        <v>0</v>
      </c>
      <c r="BA133" s="65">
        <v>959.20600000000002</v>
      </c>
      <c r="BB133" s="65">
        <v>976.54</v>
      </c>
      <c r="BC133" s="65">
        <v>994.23299999999995</v>
      </c>
      <c r="BD133" s="65">
        <v>1012.347</v>
      </c>
      <c r="BE133" s="65">
        <v>1030.883</v>
      </c>
      <c r="BF133" s="65">
        <v>1050.0260000000001</v>
      </c>
      <c r="BG133" s="65">
        <v>1069.741</v>
      </c>
      <c r="BI133" s="33" t="s">
        <v>135</v>
      </c>
    </row>
    <row r="134" spans="2:61">
      <c r="B134" s="31" t="s">
        <v>305</v>
      </c>
      <c r="C134" s="28" t="s">
        <v>306</v>
      </c>
      <c r="D134" s="77" t="s">
        <v>401</v>
      </c>
      <c r="E134" s="35" t="s">
        <v>402</v>
      </c>
      <c r="F134" s="64">
        <v>0</v>
      </c>
      <c r="G134" s="65">
        <v>0</v>
      </c>
      <c r="H134" s="65">
        <v>0</v>
      </c>
      <c r="I134" s="65">
        <v>0</v>
      </c>
      <c r="K134" s="65">
        <v>0</v>
      </c>
      <c r="L134" s="65">
        <v>0</v>
      </c>
      <c r="M134" s="65">
        <v>1010.25</v>
      </c>
      <c r="N134" s="65">
        <v>1032.2629999999999</v>
      </c>
      <c r="O134" s="65">
        <v>1054.26</v>
      </c>
      <c r="P134" s="65">
        <v>1076.3420000000001</v>
      </c>
      <c r="Q134" s="65">
        <v>1098.548</v>
      </c>
      <c r="R134" s="65">
        <v>1120.827</v>
      </c>
      <c r="S134" s="65">
        <v>1143.2260000000001</v>
      </c>
      <c r="U134" s="65">
        <v>0</v>
      </c>
      <c r="V134" s="65">
        <v>0</v>
      </c>
      <c r="W134" s="65">
        <v>1008.218</v>
      </c>
      <c r="X134" s="65">
        <v>1027.71</v>
      </c>
      <c r="Y134" s="65">
        <v>1044.518</v>
      </c>
      <c r="Z134" s="65">
        <v>1059.5360000000001</v>
      </c>
      <c r="AA134" s="65">
        <v>1074.3910000000001</v>
      </c>
      <c r="AB134" s="65">
        <v>1091.288</v>
      </c>
      <c r="AC134" s="65">
        <v>1110.1769999999999</v>
      </c>
      <c r="AE134" s="65">
        <v>0</v>
      </c>
      <c r="AF134" s="65">
        <v>0</v>
      </c>
      <c r="AG134" s="65">
        <v>1010.25</v>
      </c>
      <c r="AH134" s="65">
        <v>1032.2629999999999</v>
      </c>
      <c r="AI134" s="65">
        <v>1054.26</v>
      </c>
      <c r="AJ134" s="65">
        <v>1076.3420000000001</v>
      </c>
      <c r="AK134" s="65">
        <v>1098.548</v>
      </c>
      <c r="AL134" s="65">
        <v>1120.827</v>
      </c>
      <c r="AM134" s="65">
        <v>1143.2260000000001</v>
      </c>
      <c r="AO134" s="65">
        <v>0</v>
      </c>
      <c r="AP134" s="65">
        <v>0</v>
      </c>
      <c r="AQ134" s="65">
        <v>1004.511</v>
      </c>
      <c r="AR134" s="65">
        <v>1022.941</v>
      </c>
      <c r="AS134" s="65">
        <v>1042.579</v>
      </c>
      <c r="AT134" s="65">
        <v>1062.444</v>
      </c>
      <c r="AU134" s="65">
        <v>1082.3610000000001</v>
      </c>
      <c r="AV134" s="65">
        <v>1102.7439999999999</v>
      </c>
      <c r="AW134" s="65">
        <v>1123.3340000000001</v>
      </c>
      <c r="AY134" s="65">
        <v>0</v>
      </c>
      <c r="AZ134" s="65">
        <v>0</v>
      </c>
      <c r="BA134" s="65">
        <v>996.06600000000003</v>
      </c>
      <c r="BB134" s="65">
        <v>1012.556</v>
      </c>
      <c r="BC134" s="65">
        <v>1031.4680000000001</v>
      </c>
      <c r="BD134" s="65">
        <v>1050.893</v>
      </c>
      <c r="BE134" s="65">
        <v>1070.7080000000001</v>
      </c>
      <c r="BF134" s="65">
        <v>1091.498</v>
      </c>
      <c r="BG134" s="65">
        <v>1112.761</v>
      </c>
      <c r="BI134" s="33" t="s">
        <v>135</v>
      </c>
    </row>
    <row r="135" spans="2:61">
      <c r="B135" s="31" t="s">
        <v>403</v>
      </c>
      <c r="C135" s="28" t="s">
        <v>309</v>
      </c>
      <c r="D135" s="77" t="s">
        <v>404</v>
      </c>
      <c r="E135" s="35" t="s">
        <v>405</v>
      </c>
      <c r="F135" s="64"/>
      <c r="G135" s="65"/>
      <c r="H135" s="65"/>
      <c r="I135" s="65"/>
      <c r="K135" s="65"/>
      <c r="L135" s="65"/>
      <c r="M135" s="65"/>
      <c r="N135" s="65"/>
      <c r="O135" s="65"/>
      <c r="P135" s="65"/>
      <c r="Q135" s="65"/>
      <c r="R135" s="65"/>
      <c r="S135" s="65"/>
      <c r="U135" s="65"/>
      <c r="V135" s="65"/>
      <c r="W135" s="65"/>
      <c r="X135" s="65"/>
      <c r="Y135" s="65"/>
      <c r="Z135" s="65"/>
      <c r="AA135" s="65"/>
      <c r="AB135" s="65"/>
      <c r="AC135" s="65"/>
      <c r="AE135" s="65"/>
      <c r="AF135" s="65"/>
      <c r="AG135" s="65"/>
      <c r="AH135" s="65"/>
      <c r="AI135" s="65"/>
      <c r="AJ135" s="65"/>
      <c r="AK135" s="65"/>
      <c r="AL135" s="65"/>
      <c r="AM135" s="65"/>
      <c r="AO135" s="65"/>
      <c r="AP135" s="65"/>
      <c r="AQ135" s="65"/>
      <c r="AR135" s="65"/>
      <c r="AS135" s="65"/>
      <c r="AT135" s="65"/>
      <c r="AU135" s="65"/>
      <c r="AV135" s="65"/>
      <c r="AW135" s="65"/>
      <c r="AY135" s="65"/>
      <c r="AZ135" s="65"/>
      <c r="BA135" s="65"/>
      <c r="BB135" s="65"/>
      <c r="BC135" s="65"/>
      <c r="BD135" s="65"/>
      <c r="BE135" s="65"/>
      <c r="BF135" s="65"/>
      <c r="BG135" s="65"/>
      <c r="BI135" s="33" t="s">
        <v>135</v>
      </c>
    </row>
    <row r="136" spans="2:61">
      <c r="B136" s="31" t="s">
        <v>406</v>
      </c>
      <c r="C136" s="28" t="s">
        <v>407</v>
      </c>
      <c r="D136" s="77" t="s">
        <v>408</v>
      </c>
      <c r="E136" s="35" t="s">
        <v>409</v>
      </c>
      <c r="F136" s="64"/>
      <c r="G136" s="65"/>
      <c r="H136" s="65"/>
      <c r="I136" s="65"/>
      <c r="K136" s="65"/>
      <c r="L136" s="65"/>
      <c r="M136" s="65">
        <v>1225.596</v>
      </c>
      <c r="N136" s="65">
        <v>1241.03</v>
      </c>
      <c r="O136" s="65">
        <v>1255.6959999999999</v>
      </c>
      <c r="P136" s="65">
        <v>1271.433</v>
      </c>
      <c r="Q136" s="65">
        <v>1288.3040000000001</v>
      </c>
      <c r="R136" s="65">
        <v>1304.627</v>
      </c>
      <c r="S136" s="65">
        <v>1321.1559999999999</v>
      </c>
      <c r="U136" s="65"/>
      <c r="V136" s="65"/>
      <c r="W136" s="65">
        <v>1204.048</v>
      </c>
      <c r="X136" s="65">
        <v>1186.827</v>
      </c>
      <c r="Y136" s="65">
        <v>1126.3989999999999</v>
      </c>
      <c r="Z136" s="65">
        <v>1053.3779999999999</v>
      </c>
      <c r="AA136" s="65">
        <v>1003.477</v>
      </c>
      <c r="AB136" s="65">
        <v>1012.6180000000001</v>
      </c>
      <c r="AC136" s="65">
        <v>1065.8920000000001</v>
      </c>
      <c r="AE136" s="65"/>
      <c r="AF136" s="65"/>
      <c r="AG136" s="65">
        <v>1225.596</v>
      </c>
      <c r="AH136" s="65">
        <v>1241.03</v>
      </c>
      <c r="AI136" s="65">
        <v>1255.6959999999999</v>
      </c>
      <c r="AJ136" s="65">
        <v>1271.433</v>
      </c>
      <c r="AK136" s="65">
        <v>1288.3040000000001</v>
      </c>
      <c r="AL136" s="65">
        <v>1304.627</v>
      </c>
      <c r="AM136" s="65">
        <v>1321.1559999999999</v>
      </c>
      <c r="AO136" s="65"/>
      <c r="AP136" s="65"/>
      <c r="AQ136" s="65">
        <v>1143.627</v>
      </c>
      <c r="AR136" s="65">
        <v>1124.2629999999999</v>
      </c>
      <c r="AS136" s="65">
        <v>1139.068</v>
      </c>
      <c r="AT136" s="65">
        <v>1157.692</v>
      </c>
      <c r="AU136" s="65">
        <v>1175.123</v>
      </c>
      <c r="AV136" s="65">
        <v>1199.5550000000001</v>
      </c>
      <c r="AW136" s="65">
        <v>1223.374</v>
      </c>
      <c r="AY136" s="65"/>
      <c r="AZ136" s="65"/>
      <c r="BA136" s="65">
        <v>1028.4639999999999</v>
      </c>
      <c r="BB136" s="65">
        <v>1006.648</v>
      </c>
      <c r="BC136" s="65">
        <v>1043.7660000000001</v>
      </c>
      <c r="BD136" s="65">
        <v>1083.366</v>
      </c>
      <c r="BE136" s="65">
        <v>1121.8720000000001</v>
      </c>
      <c r="BF136" s="65">
        <v>1170.8240000000001</v>
      </c>
      <c r="BG136" s="65">
        <v>1216.8219999999999</v>
      </c>
      <c r="BI136" s="33" t="s">
        <v>135</v>
      </c>
    </row>
    <row r="137" spans="2:61">
      <c r="B137" s="31" t="s">
        <v>410</v>
      </c>
      <c r="C137" s="28" t="s">
        <v>411</v>
      </c>
      <c r="D137" s="77" t="s">
        <v>412</v>
      </c>
      <c r="E137" s="35" t="s">
        <v>413</v>
      </c>
      <c r="F137" s="64"/>
      <c r="G137" s="65"/>
      <c r="H137" s="65"/>
      <c r="I137" s="65"/>
      <c r="K137" s="65"/>
      <c r="L137" s="65"/>
      <c r="M137" s="65"/>
      <c r="N137" s="65"/>
      <c r="O137" s="65"/>
      <c r="P137" s="65"/>
      <c r="Q137" s="65"/>
      <c r="R137" s="65"/>
      <c r="S137" s="65"/>
      <c r="U137" s="65"/>
      <c r="V137" s="65"/>
      <c r="W137" s="65"/>
      <c r="X137" s="65"/>
      <c r="Y137" s="65"/>
      <c r="Z137" s="65"/>
      <c r="AA137" s="65"/>
      <c r="AB137" s="65"/>
      <c r="AC137" s="65"/>
      <c r="AE137" s="65"/>
      <c r="AF137" s="65"/>
      <c r="AG137" s="65"/>
      <c r="AH137" s="65"/>
      <c r="AI137" s="65"/>
      <c r="AJ137" s="65"/>
      <c r="AK137" s="65"/>
      <c r="AL137" s="65"/>
      <c r="AM137" s="65"/>
      <c r="AO137" s="65"/>
      <c r="AP137" s="65"/>
      <c r="AQ137" s="65"/>
      <c r="AR137" s="65"/>
      <c r="AS137" s="65"/>
      <c r="AT137" s="65"/>
      <c r="AU137" s="65"/>
      <c r="AV137" s="65"/>
      <c r="AW137" s="65"/>
      <c r="AY137" s="65"/>
      <c r="AZ137" s="65"/>
      <c r="BA137" s="65"/>
      <c r="BB137" s="65"/>
      <c r="BC137" s="65"/>
      <c r="BD137" s="65"/>
      <c r="BE137" s="65"/>
      <c r="BF137" s="65"/>
      <c r="BG137" s="65"/>
      <c r="BI137" s="33" t="s">
        <v>135</v>
      </c>
    </row>
    <row r="138" spans="2:61">
      <c r="B138" s="31" t="s">
        <v>414</v>
      </c>
      <c r="C138" s="28" t="s">
        <v>415</v>
      </c>
      <c r="D138" s="77" t="s">
        <v>416</v>
      </c>
      <c r="E138" s="35" t="s">
        <v>417</v>
      </c>
      <c r="F138" s="64"/>
      <c r="G138" s="65"/>
      <c r="H138" s="65"/>
      <c r="I138" s="65"/>
      <c r="K138" s="65"/>
      <c r="L138" s="65"/>
      <c r="M138" s="65">
        <v>7172.0110000000004</v>
      </c>
      <c r="N138" s="65">
        <v>7260.7579999999998</v>
      </c>
      <c r="O138" s="65">
        <v>7346.5129999999999</v>
      </c>
      <c r="P138" s="65">
        <v>7438.72</v>
      </c>
      <c r="Q138" s="65">
        <v>7537.6790000000001</v>
      </c>
      <c r="R138" s="65">
        <v>7634.5709999999999</v>
      </c>
      <c r="S138" s="65">
        <v>7733.2809999999999</v>
      </c>
      <c r="U138" s="65"/>
      <c r="V138" s="65"/>
      <c r="W138" s="65">
        <v>7059.6109999999999</v>
      </c>
      <c r="X138" s="65">
        <v>6978.3519999999999</v>
      </c>
      <c r="Y138" s="65">
        <v>6673.1970000000001</v>
      </c>
      <c r="Z138" s="65">
        <v>6302.4750000000004</v>
      </c>
      <c r="AA138" s="65">
        <v>6051.4440000000004</v>
      </c>
      <c r="AB138" s="65">
        <v>6106.9669999999996</v>
      </c>
      <c r="AC138" s="65">
        <v>6367.402</v>
      </c>
      <c r="AE138" s="65"/>
      <c r="AF138" s="65"/>
      <c r="AG138" s="65">
        <v>7172.0110000000004</v>
      </c>
      <c r="AH138" s="65">
        <v>7260.7579999999998</v>
      </c>
      <c r="AI138" s="65">
        <v>7346.5129999999999</v>
      </c>
      <c r="AJ138" s="65">
        <v>7438.72</v>
      </c>
      <c r="AK138" s="65">
        <v>7537.6790000000001</v>
      </c>
      <c r="AL138" s="65">
        <v>7634.5709999999999</v>
      </c>
      <c r="AM138" s="65">
        <v>7733.2809999999999</v>
      </c>
      <c r="AO138" s="65"/>
      <c r="AP138" s="65"/>
      <c r="AQ138" s="65">
        <v>6745.2070000000003</v>
      </c>
      <c r="AR138" s="65">
        <v>6651.9570000000003</v>
      </c>
      <c r="AS138" s="65">
        <v>6736.7020000000002</v>
      </c>
      <c r="AT138" s="65">
        <v>6842.1779999999999</v>
      </c>
      <c r="AU138" s="65">
        <v>6942.3469999999998</v>
      </c>
      <c r="AV138" s="65">
        <v>7079.69</v>
      </c>
      <c r="AW138" s="65">
        <v>7214.6850000000004</v>
      </c>
      <c r="AY138" s="65"/>
      <c r="AZ138" s="65"/>
      <c r="BA138" s="65">
        <v>6144.7539999999999</v>
      </c>
      <c r="BB138" s="65">
        <v>6037.1660000000002</v>
      </c>
      <c r="BC138" s="65">
        <v>6236.183</v>
      </c>
      <c r="BD138" s="65">
        <v>6449.2730000000001</v>
      </c>
      <c r="BE138" s="65">
        <v>6657.8860000000004</v>
      </c>
      <c r="BF138" s="65">
        <v>6921.8590000000004</v>
      </c>
      <c r="BG138" s="65">
        <v>7171.65</v>
      </c>
      <c r="BI138" s="33" t="s">
        <v>135</v>
      </c>
    </row>
    <row r="139" spans="2:61">
      <c r="B139" s="31"/>
      <c r="D139" s="77" t="s">
        <v>75</v>
      </c>
    </row>
    <row r="140" spans="2:61">
      <c r="B140" s="31" t="s">
        <v>418</v>
      </c>
      <c r="C140" s="28" t="s">
        <v>419</v>
      </c>
      <c r="D140" s="77" t="s">
        <v>420</v>
      </c>
      <c r="E140" s="35" t="s">
        <v>421</v>
      </c>
      <c r="F140" s="78"/>
      <c r="G140" s="79"/>
      <c r="H140" s="79"/>
      <c r="I140" s="79"/>
      <c r="K140" s="78"/>
      <c r="L140" s="79"/>
      <c r="M140" s="79">
        <v>0.78860733879679801</v>
      </c>
      <c r="N140" s="79">
        <v>0.79617253410473598</v>
      </c>
      <c r="O140" s="78">
        <v>0.804046520813955</v>
      </c>
      <c r="P140" s="79">
        <v>0.81108874789312502</v>
      </c>
      <c r="Q140" s="79">
        <v>0.81729933307666502</v>
      </c>
      <c r="R140" s="79">
        <v>0.82376265399995496</v>
      </c>
      <c r="S140" s="79">
        <v>0.83001855950394998</v>
      </c>
      <c r="U140" s="78"/>
      <c r="V140" s="79"/>
      <c r="W140" s="79">
        <v>0.80165657847527705</v>
      </c>
      <c r="X140" s="79">
        <v>0.83029034560218096</v>
      </c>
      <c r="Y140" s="78">
        <v>0.89169734703244596</v>
      </c>
      <c r="Z140" s="79">
        <v>0.97025379303535897</v>
      </c>
      <c r="AA140" s="79">
        <v>1.0351069331932901</v>
      </c>
      <c r="AB140" s="79">
        <v>1.0421936011408099</v>
      </c>
      <c r="AC140" s="79">
        <v>1.0062895677986099</v>
      </c>
      <c r="AE140" s="78"/>
      <c r="AF140" s="79"/>
      <c r="AG140" s="79">
        <v>0.78860733879679801</v>
      </c>
      <c r="AH140" s="79">
        <v>0.79617253410473598</v>
      </c>
      <c r="AI140" s="78">
        <v>0.804046520813955</v>
      </c>
      <c r="AJ140" s="79">
        <v>0.81108874789312502</v>
      </c>
      <c r="AK140" s="79">
        <v>0.81729933307666502</v>
      </c>
      <c r="AL140" s="79">
        <v>0.82376265399995496</v>
      </c>
      <c r="AM140" s="79">
        <v>0.83001855950394998</v>
      </c>
      <c r="AO140" s="78"/>
      <c r="AP140" s="79"/>
      <c r="AQ140" s="79">
        <v>0.842612145393559</v>
      </c>
      <c r="AR140" s="79">
        <v>0.874194917025643</v>
      </c>
      <c r="AS140" s="78">
        <v>0.87968672634118406</v>
      </c>
      <c r="AT140" s="79">
        <v>0.88219491885579204</v>
      </c>
      <c r="AU140" s="79">
        <v>0.88559665669040599</v>
      </c>
      <c r="AV140" s="79">
        <v>0.88389277690476897</v>
      </c>
      <c r="AW140" s="79">
        <v>0.882881277516115</v>
      </c>
      <c r="AY140" s="78"/>
      <c r="AZ140" s="79"/>
      <c r="BA140" s="79">
        <v>0.93265879991910305</v>
      </c>
      <c r="BB140" s="79">
        <v>0.97009083612146496</v>
      </c>
      <c r="BC140" s="78">
        <v>0.95254396100275396</v>
      </c>
      <c r="BD140" s="79">
        <v>0.93444597670593299</v>
      </c>
      <c r="BE140" s="79">
        <v>0.91889538200436405</v>
      </c>
      <c r="BF140" s="79">
        <v>0.89682650851024603</v>
      </c>
      <c r="BG140" s="79">
        <v>0.87912693886205195</v>
      </c>
      <c r="BI140" s="33" t="s">
        <v>135</v>
      </c>
    </row>
    <row r="141" spans="2:61">
      <c r="B141" s="31" t="s">
        <v>422</v>
      </c>
      <c r="C141" s="28" t="s">
        <v>423</v>
      </c>
      <c r="D141" s="77" t="s">
        <v>424</v>
      </c>
      <c r="E141" s="35" t="s">
        <v>425</v>
      </c>
      <c r="F141" s="78"/>
      <c r="G141" s="79"/>
      <c r="H141" s="79"/>
      <c r="I141" s="79"/>
      <c r="K141" s="78"/>
      <c r="L141" s="79"/>
      <c r="M141" s="79"/>
      <c r="N141" s="79"/>
      <c r="O141" s="78"/>
      <c r="P141" s="79"/>
      <c r="Q141" s="79"/>
      <c r="R141" s="79"/>
      <c r="S141" s="79"/>
      <c r="U141" s="78"/>
      <c r="V141" s="79"/>
      <c r="W141" s="79"/>
      <c r="X141" s="79"/>
      <c r="Y141" s="78"/>
      <c r="Z141" s="79"/>
      <c r="AA141" s="79"/>
      <c r="AB141" s="79"/>
      <c r="AC141" s="79"/>
      <c r="AE141" s="78"/>
      <c r="AF141" s="79"/>
      <c r="AG141" s="79"/>
      <c r="AH141" s="79"/>
      <c r="AI141" s="78"/>
      <c r="AJ141" s="79"/>
      <c r="AK141" s="79"/>
      <c r="AL141" s="79"/>
      <c r="AM141" s="79"/>
      <c r="AO141" s="78"/>
      <c r="AP141" s="79"/>
      <c r="AQ141" s="79"/>
      <c r="AR141" s="79"/>
      <c r="AS141" s="78"/>
      <c r="AT141" s="79"/>
      <c r="AU141" s="79"/>
      <c r="AV141" s="79"/>
      <c r="AW141" s="79"/>
      <c r="AY141" s="78"/>
      <c r="AZ141" s="79"/>
      <c r="BA141" s="79"/>
      <c r="BB141" s="79"/>
      <c r="BC141" s="78"/>
      <c r="BD141" s="79"/>
      <c r="BE141" s="79"/>
      <c r="BF141" s="79"/>
      <c r="BG141" s="79"/>
      <c r="BI141" s="33" t="s">
        <v>135</v>
      </c>
    </row>
    <row r="142" spans="2:61">
      <c r="B142" s="31" t="s">
        <v>426</v>
      </c>
      <c r="C142" s="28" t="s">
        <v>427</v>
      </c>
      <c r="D142" s="77" t="s">
        <v>428</v>
      </c>
      <c r="E142" s="35" t="s">
        <v>429</v>
      </c>
      <c r="F142" s="78"/>
      <c r="G142" s="79"/>
      <c r="H142" s="79"/>
      <c r="I142" s="79"/>
      <c r="K142" s="78"/>
      <c r="L142" s="79"/>
      <c r="M142" s="79">
        <v>0.78860733879679801</v>
      </c>
      <c r="N142" s="79">
        <v>0.79617253410473598</v>
      </c>
      <c r="O142" s="78">
        <v>0.804046520813955</v>
      </c>
      <c r="P142" s="79">
        <v>0.81108874789312502</v>
      </c>
      <c r="Q142" s="79">
        <v>0.81729933307666502</v>
      </c>
      <c r="R142" s="79">
        <v>0.82376265399995496</v>
      </c>
      <c r="S142" s="79">
        <v>0.83001855950394998</v>
      </c>
      <c r="U142" s="78"/>
      <c r="V142" s="79"/>
      <c r="W142" s="79">
        <v>0.80165657847527705</v>
      </c>
      <c r="X142" s="79">
        <v>0.83029034560218096</v>
      </c>
      <c r="Y142" s="78">
        <v>0.89169734703244596</v>
      </c>
      <c r="Z142" s="79">
        <v>0.97025379303535897</v>
      </c>
      <c r="AA142" s="79">
        <v>1.0351069331932901</v>
      </c>
      <c r="AB142" s="79">
        <v>1.0421936011408099</v>
      </c>
      <c r="AC142" s="79">
        <v>1.0062895677986099</v>
      </c>
      <c r="AE142" s="78"/>
      <c r="AF142" s="79"/>
      <c r="AG142" s="79">
        <v>0.78860733879679801</v>
      </c>
      <c r="AH142" s="79">
        <v>0.79617253410473598</v>
      </c>
      <c r="AI142" s="78">
        <v>0.804046520813955</v>
      </c>
      <c r="AJ142" s="79">
        <v>0.81108874789312502</v>
      </c>
      <c r="AK142" s="79">
        <v>0.81729933307666502</v>
      </c>
      <c r="AL142" s="79">
        <v>0.82376265399995496</v>
      </c>
      <c r="AM142" s="79">
        <v>0.83001855950394998</v>
      </c>
      <c r="AO142" s="78"/>
      <c r="AP142" s="79"/>
      <c r="AQ142" s="79">
        <v>0.842612145393559</v>
      </c>
      <c r="AR142" s="79">
        <v>0.874194917025643</v>
      </c>
      <c r="AS142" s="78">
        <v>0.87968672634118406</v>
      </c>
      <c r="AT142" s="79">
        <v>0.88219491885579204</v>
      </c>
      <c r="AU142" s="79">
        <v>0.88559665669040599</v>
      </c>
      <c r="AV142" s="79">
        <v>0.88389277690476897</v>
      </c>
      <c r="AW142" s="79">
        <v>0.882881277516115</v>
      </c>
      <c r="AY142" s="78"/>
      <c r="AZ142" s="79"/>
      <c r="BA142" s="79">
        <v>0.93265879991910305</v>
      </c>
      <c r="BB142" s="79">
        <v>0.97009083612146496</v>
      </c>
      <c r="BC142" s="78">
        <v>0.95254396100275396</v>
      </c>
      <c r="BD142" s="79">
        <v>0.93444597670593299</v>
      </c>
      <c r="BE142" s="79">
        <v>0.91889538200436405</v>
      </c>
      <c r="BF142" s="79">
        <v>0.89682650851024603</v>
      </c>
      <c r="BG142" s="79">
        <v>0.87912693886205195</v>
      </c>
      <c r="BI142" s="33" t="s">
        <v>135</v>
      </c>
    </row>
    <row r="143" spans="2:61">
      <c r="B143" s="31" t="s">
        <v>430</v>
      </c>
      <c r="C143" s="28" t="s">
        <v>431</v>
      </c>
      <c r="D143" s="77" t="s">
        <v>432</v>
      </c>
      <c r="E143" s="35" t="s">
        <v>433</v>
      </c>
      <c r="F143" s="78"/>
      <c r="G143" s="79"/>
      <c r="H143" s="79"/>
      <c r="I143" s="79"/>
      <c r="K143" s="78"/>
      <c r="L143" s="79"/>
      <c r="M143" s="79"/>
      <c r="N143" s="79"/>
      <c r="O143" s="78"/>
      <c r="P143" s="79"/>
      <c r="Q143" s="79"/>
      <c r="R143" s="79"/>
      <c r="S143" s="79"/>
      <c r="U143" s="78"/>
      <c r="V143" s="79"/>
      <c r="W143" s="79"/>
      <c r="X143" s="79"/>
      <c r="Y143" s="78"/>
      <c r="Z143" s="79"/>
      <c r="AA143" s="79"/>
      <c r="AB143" s="79"/>
      <c r="AC143" s="79"/>
      <c r="AE143" s="78"/>
      <c r="AF143" s="79"/>
      <c r="AG143" s="79"/>
      <c r="AH143" s="79"/>
      <c r="AI143" s="78"/>
      <c r="AJ143" s="79"/>
      <c r="AK143" s="79"/>
      <c r="AL143" s="79"/>
      <c r="AM143" s="79"/>
      <c r="AO143" s="78"/>
      <c r="AP143" s="79"/>
      <c r="AQ143" s="79"/>
      <c r="AR143" s="79"/>
      <c r="AS143" s="78"/>
      <c r="AT143" s="79"/>
      <c r="AU143" s="79"/>
      <c r="AV143" s="79"/>
      <c r="AW143" s="79"/>
      <c r="AY143" s="78"/>
      <c r="AZ143" s="79"/>
      <c r="BA143" s="79"/>
      <c r="BB143" s="79"/>
      <c r="BC143" s="78"/>
      <c r="BD143" s="79"/>
      <c r="BE143" s="79"/>
      <c r="BF143" s="79"/>
      <c r="BG143" s="79"/>
      <c r="BI143" s="33" t="s">
        <v>135</v>
      </c>
    </row>
    <row r="144" spans="2:61">
      <c r="B144" s="31" t="s">
        <v>434</v>
      </c>
      <c r="C144" s="28" t="s">
        <v>435</v>
      </c>
      <c r="D144" s="77" t="s">
        <v>436</v>
      </c>
      <c r="E144" s="35" t="s">
        <v>437</v>
      </c>
      <c r="F144" s="78"/>
      <c r="G144" s="79"/>
      <c r="H144" s="79"/>
      <c r="I144" s="79"/>
      <c r="K144" s="78"/>
      <c r="L144" s="79"/>
      <c r="M144" s="79">
        <v>0.82429283385389596</v>
      </c>
      <c r="N144" s="79">
        <v>0.83177924788280699</v>
      </c>
      <c r="O144" s="78">
        <v>0.83958219186809502</v>
      </c>
      <c r="P144" s="79">
        <v>0.84655817490972796</v>
      </c>
      <c r="Q144" s="79">
        <v>0.85270867745501</v>
      </c>
      <c r="R144" s="79">
        <v>0.85911682036321502</v>
      </c>
      <c r="S144" s="79">
        <v>0.86532249030394603</v>
      </c>
      <c r="U144" s="78"/>
      <c r="V144" s="79"/>
      <c r="W144" s="79">
        <v>0.83735698244588297</v>
      </c>
      <c r="X144" s="79">
        <v>0.86593075486149196</v>
      </c>
      <c r="Y144" s="78">
        <v>0.92730728631683801</v>
      </c>
      <c r="Z144" s="79">
        <v>1.0058459546335701</v>
      </c>
      <c r="AA144" s="79">
        <v>1.0706682863682999</v>
      </c>
      <c r="AB144" s="79">
        <v>1.07768971122378</v>
      </c>
      <c r="AC144" s="79">
        <v>1.0415473612711199</v>
      </c>
      <c r="AE144" s="78"/>
      <c r="AF144" s="79"/>
      <c r="AG144" s="79">
        <v>0.82429283385389596</v>
      </c>
      <c r="AH144" s="79">
        <v>0.83177924788280699</v>
      </c>
      <c r="AI144" s="78">
        <v>0.83958219186809502</v>
      </c>
      <c r="AJ144" s="79">
        <v>0.84655817490972796</v>
      </c>
      <c r="AK144" s="79">
        <v>0.85270867745501</v>
      </c>
      <c r="AL144" s="79">
        <v>0.85911682036321502</v>
      </c>
      <c r="AM144" s="79">
        <v>0.86532249030394603</v>
      </c>
      <c r="AO144" s="78"/>
      <c r="AP144" s="79"/>
      <c r="AQ144" s="79">
        <v>0.87835544281483402</v>
      </c>
      <c r="AR144" s="79">
        <v>0.90987695939473201</v>
      </c>
      <c r="AS144" s="78">
        <v>0.91529127321634896</v>
      </c>
      <c r="AT144" s="79">
        <v>0.91772595819959002</v>
      </c>
      <c r="AU144" s="79">
        <v>0.92106188033082503</v>
      </c>
      <c r="AV144" s="79">
        <v>0.91929423828002899</v>
      </c>
      <c r="AW144" s="79">
        <v>0.91822615161021903</v>
      </c>
      <c r="AY144" s="78"/>
      <c r="AZ144" s="79"/>
      <c r="BA144" s="79">
        <v>0.96849865430389404</v>
      </c>
      <c r="BB144" s="79">
        <v>1.0058689830010099</v>
      </c>
      <c r="BC144" s="78">
        <v>0.98821766564536495</v>
      </c>
      <c r="BD144" s="79">
        <v>0.97002582691352701</v>
      </c>
      <c r="BE144" s="79">
        <v>0.95439408417359495</v>
      </c>
      <c r="BF144" s="79">
        <v>0.93224771613837798</v>
      </c>
      <c r="BG144" s="79">
        <v>0.91448132923303505</v>
      </c>
      <c r="BI144" s="33" t="s">
        <v>135</v>
      </c>
    </row>
    <row r="145" spans="2:61">
      <c r="B145" s="31" t="s">
        <v>438</v>
      </c>
      <c r="C145" s="28" t="s">
        <v>439</v>
      </c>
      <c r="D145" s="77" t="s">
        <v>440</v>
      </c>
      <c r="E145" s="35" t="s">
        <v>441</v>
      </c>
      <c r="F145" s="78"/>
      <c r="G145" s="79"/>
      <c r="H145" s="79"/>
      <c r="I145" s="79"/>
      <c r="K145" s="78"/>
      <c r="L145" s="79"/>
      <c r="M145" s="79"/>
      <c r="N145" s="79"/>
      <c r="O145" s="78"/>
      <c r="P145" s="79"/>
      <c r="Q145" s="79"/>
      <c r="R145" s="79"/>
      <c r="S145" s="79"/>
      <c r="U145" s="78"/>
      <c r="V145" s="79"/>
      <c r="W145" s="79"/>
      <c r="X145" s="79"/>
      <c r="Y145" s="78"/>
      <c r="Z145" s="79"/>
      <c r="AA145" s="79"/>
      <c r="AB145" s="79"/>
      <c r="AC145" s="79"/>
      <c r="AE145" s="78"/>
      <c r="AF145" s="79"/>
      <c r="AG145" s="79"/>
      <c r="AH145" s="79"/>
      <c r="AI145" s="78"/>
      <c r="AJ145" s="79"/>
      <c r="AK145" s="79"/>
      <c r="AL145" s="79"/>
      <c r="AM145" s="79"/>
      <c r="AO145" s="78"/>
      <c r="AP145" s="79"/>
      <c r="AQ145" s="79"/>
      <c r="AR145" s="79"/>
      <c r="AS145" s="78"/>
      <c r="AT145" s="79"/>
      <c r="AU145" s="79"/>
      <c r="AV145" s="79"/>
      <c r="AW145" s="79"/>
      <c r="AY145" s="78"/>
      <c r="AZ145" s="79"/>
      <c r="BA145" s="79"/>
      <c r="BB145" s="79"/>
      <c r="BC145" s="78"/>
      <c r="BD145" s="79"/>
      <c r="BE145" s="79"/>
      <c r="BF145" s="79"/>
      <c r="BG145" s="79"/>
      <c r="BI145" s="33" t="s">
        <v>135</v>
      </c>
    </row>
    <row r="146" spans="2:61">
      <c r="B146" s="31" t="s">
        <v>442</v>
      </c>
      <c r="C146" s="28" t="s">
        <v>443</v>
      </c>
      <c r="D146" s="77" t="s">
        <v>444</v>
      </c>
      <c r="E146" s="35" t="s">
        <v>445</v>
      </c>
      <c r="F146" s="78"/>
      <c r="G146" s="79"/>
      <c r="H146" s="79"/>
      <c r="I146" s="79"/>
      <c r="K146" s="78"/>
      <c r="L146" s="79"/>
      <c r="M146" s="79">
        <v>0.13476192381746199</v>
      </c>
      <c r="N146" s="79">
        <v>0.136084138873655</v>
      </c>
      <c r="O146" s="78">
        <v>0.13743091450324799</v>
      </c>
      <c r="P146" s="79">
        <v>0.138632049599931</v>
      </c>
      <c r="Q146" s="79">
        <v>0.13968888831694701</v>
      </c>
      <c r="R146" s="79">
        <v>0.14076796194573299</v>
      </c>
      <c r="S146" s="79">
        <v>0.14180061477140199</v>
      </c>
      <c r="U146" s="78"/>
      <c r="V146" s="79"/>
      <c r="W146" s="79">
        <v>0.136726088732085</v>
      </c>
      <c r="X146" s="79">
        <v>0.141209701087019</v>
      </c>
      <c r="Y146" s="78">
        <v>0.150513614389025</v>
      </c>
      <c r="Z146" s="79">
        <v>0.16216549847480499</v>
      </c>
      <c r="AA146" s="79">
        <v>0.17164597408486301</v>
      </c>
      <c r="AB146" s="79">
        <v>0.17280984161204699</v>
      </c>
      <c r="AC146" s="79">
        <v>0.168451120252813</v>
      </c>
      <c r="AE146" s="78"/>
      <c r="AF146" s="79"/>
      <c r="AG146" s="79">
        <v>0.13476192381746199</v>
      </c>
      <c r="AH146" s="79">
        <v>0.136084138873655</v>
      </c>
      <c r="AI146" s="78">
        <v>0.13743091450324799</v>
      </c>
      <c r="AJ146" s="79">
        <v>0.138632049599931</v>
      </c>
      <c r="AK146" s="79">
        <v>0.13968888831694701</v>
      </c>
      <c r="AL146" s="79">
        <v>0.14076796194573299</v>
      </c>
      <c r="AM146" s="79">
        <v>0.14180061477140199</v>
      </c>
      <c r="AO146" s="78"/>
      <c r="AP146" s="79"/>
      <c r="AQ146" s="79">
        <v>0.14286203521997201</v>
      </c>
      <c r="AR146" s="79">
        <v>0.147749752441274</v>
      </c>
      <c r="AS146" s="78">
        <v>0.14874088240803901</v>
      </c>
      <c r="AT146" s="79">
        <v>0.149266797794503</v>
      </c>
      <c r="AU146" s="79">
        <v>0.149903915779491</v>
      </c>
      <c r="AV146" s="79">
        <v>0.14976333709526801</v>
      </c>
      <c r="AW146" s="79">
        <v>0.14970771419680801</v>
      </c>
      <c r="AY146" s="78"/>
      <c r="AZ146" s="79"/>
      <c r="BA146" s="79">
        <v>0.156101611228049</v>
      </c>
      <c r="BB146" s="79">
        <v>0.16175470411116699</v>
      </c>
      <c r="BC146" s="78">
        <v>0.15942973450265999</v>
      </c>
      <c r="BD146" s="79">
        <v>0.156970715924105</v>
      </c>
      <c r="BE146" s="79">
        <v>0.15483638500268701</v>
      </c>
      <c r="BF146" s="79">
        <v>0.151697109114762</v>
      </c>
      <c r="BG146" s="79">
        <v>0.14916246609915401</v>
      </c>
      <c r="BI146" s="33" t="s">
        <v>135</v>
      </c>
    </row>
    <row r="147" spans="2:61">
      <c r="B147" s="31"/>
    </row>
    <row r="148" spans="2:61">
      <c r="B148" s="31"/>
      <c r="M148" s="80">
        <f>M132/M$136</f>
        <v>0.78860733879679767</v>
      </c>
      <c r="N148" s="80">
        <f t="shared" ref="N148:S150" si="8">N132/N$136</f>
        <v>0.79617253410473554</v>
      </c>
      <c r="O148" s="80">
        <f t="shared" si="8"/>
        <v>0.804046520813955</v>
      </c>
      <c r="P148" s="80">
        <f t="shared" si="8"/>
        <v>0.81108874789312524</v>
      </c>
      <c r="Q148" s="80">
        <f t="shared" si="8"/>
        <v>0.81729933307666514</v>
      </c>
      <c r="R148" s="80">
        <f t="shared" si="8"/>
        <v>0.82376265399995552</v>
      </c>
      <c r="S148" s="80">
        <f t="shared" si="8"/>
        <v>0.83001855950394965</v>
      </c>
      <c r="W148" s="80">
        <f>W132/W$136</f>
        <v>0.80165657847527672</v>
      </c>
      <c r="X148" s="80">
        <f t="shared" ref="X148:AC150" si="9">X132/X$136</f>
        <v>0.83029034560218118</v>
      </c>
      <c r="Y148" s="80">
        <f t="shared" si="9"/>
        <v>0.89169734703244596</v>
      </c>
      <c r="Z148" s="80">
        <f t="shared" si="9"/>
        <v>0.97025379303535864</v>
      </c>
      <c r="AA148" s="80">
        <f t="shared" si="9"/>
        <v>1.0351069331932869</v>
      </c>
      <c r="AB148" s="80">
        <f t="shared" si="9"/>
        <v>1.0421936011408053</v>
      </c>
      <c r="AC148" s="80">
        <f t="shared" si="9"/>
        <v>1.0062895677986137</v>
      </c>
    </row>
    <row r="149" spans="2:61">
      <c r="B149" s="31"/>
      <c r="M149" s="80">
        <f>M133/M$136</f>
        <v>0.78860733879679767</v>
      </c>
      <c r="N149" s="80">
        <f t="shared" si="8"/>
        <v>0.79617253410473554</v>
      </c>
      <c r="O149" s="80">
        <f t="shared" si="8"/>
        <v>0.804046520813955</v>
      </c>
      <c r="P149" s="80">
        <f t="shared" si="8"/>
        <v>0.81108874789312524</v>
      </c>
      <c r="Q149" s="80">
        <f t="shared" si="8"/>
        <v>0.81729933307666514</v>
      </c>
      <c r="R149" s="80">
        <f t="shared" si="8"/>
        <v>0.82376265399995552</v>
      </c>
      <c r="S149" s="80">
        <f t="shared" si="8"/>
        <v>0.83001855950394965</v>
      </c>
      <c r="W149" s="80">
        <f>W133/W$136</f>
        <v>0.80165657847527672</v>
      </c>
      <c r="X149" s="80">
        <f t="shared" si="9"/>
        <v>0.83029034560218118</v>
      </c>
      <c r="Y149" s="80">
        <f t="shared" si="9"/>
        <v>0.89169734703244596</v>
      </c>
      <c r="Z149" s="80">
        <f t="shared" si="9"/>
        <v>0.97025379303535864</v>
      </c>
      <c r="AA149" s="80">
        <f t="shared" si="9"/>
        <v>1.0351069331932869</v>
      </c>
      <c r="AB149" s="80">
        <f t="shared" si="9"/>
        <v>1.0421936011408053</v>
      </c>
      <c r="AC149" s="80">
        <f t="shared" si="9"/>
        <v>1.0062895677986137</v>
      </c>
    </row>
    <row r="150" spans="2:61">
      <c r="B150" s="31"/>
      <c r="M150" s="80">
        <f>M134/M$136</f>
        <v>0.8242928338538964</v>
      </c>
      <c r="N150" s="80">
        <f t="shared" si="8"/>
        <v>0.83177924788280699</v>
      </c>
      <c r="O150" s="80">
        <f t="shared" si="8"/>
        <v>0.83958219186809546</v>
      </c>
      <c r="P150" s="80">
        <f t="shared" si="8"/>
        <v>0.84655817490972796</v>
      </c>
      <c r="Q150" s="80">
        <f t="shared" si="8"/>
        <v>0.85270867745501056</v>
      </c>
      <c r="R150" s="80">
        <f t="shared" si="8"/>
        <v>0.85911682036321491</v>
      </c>
      <c r="S150" s="80">
        <f t="shared" si="8"/>
        <v>0.86532249030394603</v>
      </c>
      <c r="W150" s="80">
        <f>W134/W$136</f>
        <v>0.83735698244588253</v>
      </c>
      <c r="X150" s="80">
        <f t="shared" si="9"/>
        <v>0.86593075486149207</v>
      </c>
      <c r="Y150" s="80">
        <f t="shared" si="9"/>
        <v>0.92730728631683812</v>
      </c>
      <c r="Z150" s="80">
        <f t="shared" si="9"/>
        <v>1.0058459546335694</v>
      </c>
      <c r="AA150" s="80">
        <f t="shared" si="9"/>
        <v>1.0706682863682975</v>
      </c>
      <c r="AB150" s="80">
        <f t="shared" si="9"/>
        <v>1.0776897112237782</v>
      </c>
      <c r="AC150" s="80">
        <f t="shared" si="9"/>
        <v>1.041547361271123</v>
      </c>
    </row>
    <row r="151" spans="2:61">
      <c r="B151" s="31"/>
      <c r="M151" s="80">
        <f>M133/M$138</f>
        <v>0.13476192381746208</v>
      </c>
      <c r="N151" s="80">
        <f t="shared" ref="N151:S151" si="10">N133/N$138</f>
        <v>0.13608413887365478</v>
      </c>
      <c r="O151" s="80">
        <f t="shared" si="10"/>
        <v>0.13743091450324801</v>
      </c>
      <c r="P151" s="80">
        <f t="shared" si="10"/>
        <v>0.13863204959993114</v>
      </c>
      <c r="Q151" s="80">
        <f t="shared" si="10"/>
        <v>0.13968888831694745</v>
      </c>
      <c r="R151" s="80">
        <f t="shared" si="10"/>
        <v>0.14076796194573343</v>
      </c>
      <c r="S151" s="80">
        <f t="shared" si="10"/>
        <v>0.14180061477140168</v>
      </c>
      <c r="W151" s="80">
        <f>W133/W$138</f>
        <v>0.13672608873208453</v>
      </c>
      <c r="X151" s="80">
        <f t="shared" ref="X151:AC151" si="11">X133/X$138</f>
        <v>0.14120970108701883</v>
      </c>
      <c r="Y151" s="80">
        <f t="shared" si="11"/>
        <v>0.15051361438902525</v>
      </c>
      <c r="Z151" s="80">
        <f t="shared" si="11"/>
        <v>0.16216549847480552</v>
      </c>
      <c r="AA151" s="80">
        <f t="shared" si="11"/>
        <v>0.17164597408486301</v>
      </c>
      <c r="AB151" s="80">
        <f t="shared" si="11"/>
        <v>0.17280984161204738</v>
      </c>
      <c r="AC151" s="80">
        <f t="shared" si="11"/>
        <v>0.1684511202528127</v>
      </c>
    </row>
    <row r="152" spans="2:61">
      <c r="B152" s="31"/>
    </row>
    <row r="153" spans="2:61">
      <c r="B153" s="31"/>
      <c r="AC153" s="81">
        <f>MIN(W148:AC148)</f>
        <v>0.80165657847527672</v>
      </c>
    </row>
    <row r="154" spans="2:61">
      <c r="B154" s="31"/>
      <c r="AC154" s="81">
        <f>MIN(W149:AC149)</f>
        <v>0.80165657847527672</v>
      </c>
    </row>
    <row r="155" spans="2:61">
      <c r="B155" s="31"/>
      <c r="AC155" s="81">
        <f>MIN(W150:AC150)</f>
        <v>0.83735698244588253</v>
      </c>
    </row>
    <row r="156" spans="2:61">
      <c r="B156" s="31"/>
      <c r="AC156" s="81">
        <f>MIN(W151:AC151)</f>
        <v>0.13672608873208453</v>
      </c>
    </row>
    <row r="157" spans="2:61">
      <c r="B157" s="31"/>
    </row>
    <row r="158" spans="2:61">
      <c r="B158" s="31"/>
    </row>
    <row r="159" spans="2:61">
      <c r="B159" s="31"/>
    </row>
    <row r="160" spans="2:61">
      <c r="B160" s="31"/>
    </row>
    <row r="161" spans="2:2">
      <c r="B161" s="31"/>
    </row>
    <row r="162" spans="2:2">
      <c r="B162" s="31"/>
    </row>
    <row r="163" spans="2:2">
      <c r="B163" s="31"/>
    </row>
    <row r="164" spans="2:2">
      <c r="B164" s="31"/>
    </row>
    <row r="165" spans="2:2">
      <c r="B165" s="31"/>
    </row>
    <row r="166" spans="2:2">
      <c r="B166" s="31"/>
    </row>
    <row r="167" spans="2:2">
      <c r="B167" s="31"/>
    </row>
    <row r="168" spans="2:2">
      <c r="B168" s="31"/>
    </row>
    <row r="169" spans="2:2">
      <c r="B169" s="31"/>
    </row>
    <row r="170" spans="2:2">
      <c r="B170" s="31"/>
    </row>
    <row r="171" spans="2:2">
      <c r="B171" s="31"/>
    </row>
    <row r="172" spans="2:2">
      <c r="B172" s="31"/>
    </row>
    <row r="173" spans="2:2">
      <c r="B173" s="31"/>
    </row>
    <row r="174" spans="2:2">
      <c r="B174" s="31"/>
    </row>
    <row r="175" spans="2:2">
      <c r="B175" s="31"/>
    </row>
    <row r="176" spans="2:2">
      <c r="B176" s="31"/>
    </row>
    <row r="177" spans="2:2">
      <c r="B177" s="31"/>
    </row>
    <row r="178" spans="2:2">
      <c r="B178" s="31"/>
    </row>
    <row r="179" spans="2:2">
      <c r="B179" s="31"/>
    </row>
    <row r="180" spans="2:2">
      <c r="B180" s="31"/>
    </row>
    <row r="181" spans="2:2">
      <c r="B181" s="31"/>
    </row>
    <row r="182" spans="2:2">
      <c r="B182" s="31"/>
    </row>
    <row r="183" spans="2:2">
      <c r="B183" s="31"/>
    </row>
    <row r="184" spans="2:2">
      <c r="B184" s="31"/>
    </row>
    <row r="185" spans="2:2">
      <c r="B185" s="31"/>
    </row>
    <row r="186" spans="2:2">
      <c r="B186" s="31"/>
    </row>
    <row r="187" spans="2:2">
      <c r="B187" s="31"/>
    </row>
    <row r="188" spans="2:2">
      <c r="B188" s="31"/>
    </row>
    <row r="189" spans="2:2">
      <c r="B189" s="31"/>
    </row>
    <row r="190" spans="2:2">
      <c r="B190" s="31"/>
    </row>
    <row r="191" spans="2:2">
      <c r="B191" s="31"/>
    </row>
    <row r="192" spans="2:2">
      <c r="B192" s="31"/>
    </row>
    <row r="193" spans="2:2">
      <c r="B193" s="31"/>
    </row>
    <row r="194" spans="2:2">
      <c r="B194" s="31"/>
    </row>
    <row r="195" spans="2:2">
      <c r="B195" s="31"/>
    </row>
    <row r="196" spans="2:2">
      <c r="B196" s="31"/>
    </row>
    <row r="197" spans="2:2">
      <c r="B197" s="31"/>
    </row>
    <row r="198" spans="2:2">
      <c r="B198" s="31"/>
    </row>
    <row r="199" spans="2:2">
      <c r="B199" s="31"/>
    </row>
    <row r="200" spans="2:2">
      <c r="B200" s="31"/>
    </row>
    <row r="201" spans="2:2">
      <c r="B201" s="31"/>
    </row>
    <row r="202" spans="2:2">
      <c r="B202" s="31"/>
    </row>
    <row r="203" spans="2:2">
      <c r="B203" s="31"/>
    </row>
    <row r="204" spans="2:2">
      <c r="B204" s="31"/>
    </row>
    <row r="205" spans="2:2">
      <c r="B205" s="31"/>
    </row>
    <row r="206" spans="2:2">
      <c r="B206" s="31"/>
    </row>
    <row r="207" spans="2:2">
      <c r="B207" s="31"/>
    </row>
    <row r="208" spans="2:2">
      <c r="B208" s="31"/>
    </row>
    <row r="209" spans="2:2">
      <c r="B209" s="31"/>
    </row>
    <row r="210" spans="2:2">
      <c r="B210" s="31"/>
    </row>
    <row r="211" spans="2:2">
      <c r="B211" s="31"/>
    </row>
    <row r="212" spans="2:2">
      <c r="B212" s="31"/>
    </row>
    <row r="213" spans="2:2">
      <c r="B213" s="31"/>
    </row>
    <row r="214" spans="2:2">
      <c r="B214" s="31"/>
    </row>
    <row r="215" spans="2:2">
      <c r="B215" s="31"/>
    </row>
    <row r="216" spans="2:2">
      <c r="B216" s="31"/>
    </row>
    <row r="217" spans="2:2">
      <c r="B217" s="31"/>
    </row>
    <row r="218" spans="2:2">
      <c r="B218" s="31"/>
    </row>
    <row r="219" spans="2:2">
      <c r="B219" s="31"/>
    </row>
    <row r="220" spans="2:2">
      <c r="B220" s="31"/>
    </row>
    <row r="221" spans="2:2">
      <c r="B221" s="31"/>
    </row>
    <row r="222" spans="2:2">
      <c r="B222" s="31"/>
    </row>
    <row r="223" spans="2:2">
      <c r="B223" s="31"/>
    </row>
    <row r="224" spans="2:2">
      <c r="B224" s="31"/>
    </row>
    <row r="225" spans="2:2">
      <c r="B225" s="31"/>
    </row>
    <row r="226" spans="2:2">
      <c r="B226" s="31"/>
    </row>
    <row r="227" spans="2:2">
      <c r="B227" s="31"/>
    </row>
    <row r="228" spans="2:2">
      <c r="B228" s="31"/>
    </row>
    <row r="229" spans="2:2">
      <c r="B229" s="31"/>
    </row>
    <row r="230" spans="2:2">
      <c r="B230" s="31"/>
    </row>
    <row r="231" spans="2:2">
      <c r="B231" s="31"/>
    </row>
    <row r="232" spans="2:2">
      <c r="B232" s="31"/>
    </row>
    <row r="233" spans="2:2">
      <c r="B233" s="31"/>
    </row>
    <row r="234" spans="2:2">
      <c r="B234" s="31"/>
    </row>
    <row r="235" spans="2:2">
      <c r="B235" s="31"/>
    </row>
    <row r="236" spans="2:2">
      <c r="B236" s="31"/>
    </row>
    <row r="237" spans="2:2">
      <c r="B237" s="31"/>
    </row>
    <row r="238" spans="2:2">
      <c r="B238" s="31"/>
    </row>
    <row r="239" spans="2:2">
      <c r="B239" s="31"/>
    </row>
    <row r="240" spans="2:2">
      <c r="B240" s="31"/>
    </row>
    <row r="241" spans="2:2">
      <c r="B241" s="31"/>
    </row>
    <row r="242" spans="2:2">
      <c r="B242" s="31"/>
    </row>
    <row r="243" spans="2:2">
      <c r="B243" s="31"/>
    </row>
    <row r="244" spans="2:2">
      <c r="B244" s="31"/>
    </row>
    <row r="245" spans="2:2">
      <c r="B245" s="31"/>
    </row>
    <row r="246" spans="2:2">
      <c r="B246" s="31"/>
    </row>
    <row r="247" spans="2:2">
      <c r="B247" s="31"/>
    </row>
    <row r="248" spans="2:2">
      <c r="B248" s="31"/>
    </row>
    <row r="249" spans="2:2">
      <c r="B249" s="31"/>
    </row>
    <row r="250" spans="2:2">
      <c r="B250" s="31"/>
    </row>
    <row r="251" spans="2:2">
      <c r="B251" s="31"/>
    </row>
    <row r="252" spans="2:2">
      <c r="B252" s="31"/>
    </row>
    <row r="253" spans="2:2">
      <c r="B253" s="31"/>
    </row>
    <row r="254" spans="2:2">
      <c r="B254" s="31"/>
    </row>
    <row r="255" spans="2:2">
      <c r="B255" s="31"/>
    </row>
    <row r="256" spans="2:2">
      <c r="B256" s="31"/>
    </row>
    <row r="257" spans="2:2">
      <c r="B257" s="31"/>
    </row>
    <row r="258" spans="2:2">
      <c r="B258" s="31"/>
    </row>
    <row r="259" spans="2:2">
      <c r="B259" s="31"/>
    </row>
    <row r="260" spans="2:2">
      <c r="B260" s="31"/>
    </row>
    <row r="261" spans="2:2">
      <c r="B261" s="31"/>
    </row>
    <row r="262" spans="2:2">
      <c r="B262" s="31"/>
    </row>
    <row r="263" spans="2:2">
      <c r="B263" s="31"/>
    </row>
    <row r="264" spans="2:2">
      <c r="B264" s="31"/>
    </row>
    <row r="265" spans="2:2">
      <c r="B265" s="31"/>
    </row>
    <row r="266" spans="2:2">
      <c r="B266" s="31"/>
    </row>
    <row r="267" spans="2:2">
      <c r="B267" s="31"/>
    </row>
    <row r="268" spans="2:2">
      <c r="B268" s="31"/>
    </row>
    <row r="269" spans="2:2">
      <c r="B269" s="31"/>
    </row>
    <row r="270" spans="2:2">
      <c r="B270" s="31"/>
    </row>
    <row r="271" spans="2:2">
      <c r="B271" s="31"/>
    </row>
    <row r="272" spans="2:2">
      <c r="B272" s="31"/>
    </row>
    <row r="273" spans="2:2">
      <c r="B273" s="31"/>
    </row>
    <row r="274" spans="2:2">
      <c r="B274" s="31"/>
    </row>
    <row r="275" spans="2:2">
      <c r="B275" s="31"/>
    </row>
    <row r="276" spans="2:2">
      <c r="B276" s="31"/>
    </row>
    <row r="277" spans="2:2">
      <c r="B277" s="31"/>
    </row>
    <row r="278" spans="2:2">
      <c r="B278" s="31"/>
    </row>
  </sheetData>
  <mergeCells count="5">
    <mergeCell ref="K9:S9"/>
    <mergeCell ref="U9:AC9"/>
    <mergeCell ref="AE9:AM9"/>
    <mergeCell ref="AO9:AW9"/>
    <mergeCell ref="AY9:BG9"/>
  </mergeCells>
  <pageMargins left="0.7" right="0.7" top="0.75" bottom="0.75" header="0.3" footer="0.3"/>
  <pageSetup scale="55" orientation="landscape" r:id="rId1"/>
  <rowBreaks count="1" manualBreakCount="1">
    <brk id="79" min="2" max="59" man="1"/>
  </rowBreaks>
  <colBreaks count="4" manualBreakCount="4">
    <brk id="20" min="6" max="145" man="1"/>
    <brk id="30" min="6" max="145" man="1"/>
    <brk id="40" min="6" max="145" man="1"/>
    <brk id="50" min="6" max="14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21"/>
  <sheetViews>
    <sheetView zoomScale="85" zoomScaleNormal="85" workbookViewId="0"/>
  </sheetViews>
  <sheetFormatPr defaultRowHeight="15"/>
  <cols>
    <col min="1" max="1" width="37" bestFit="1" customWidth="1"/>
    <col min="257" max="257" width="37" bestFit="1" customWidth="1"/>
    <col min="513" max="513" width="37" bestFit="1" customWidth="1"/>
    <col min="769" max="769" width="37" bestFit="1" customWidth="1"/>
    <col min="1025" max="1025" width="37" bestFit="1" customWidth="1"/>
    <col min="1281" max="1281" width="37" bestFit="1" customWidth="1"/>
    <col min="1537" max="1537" width="37" bestFit="1" customWidth="1"/>
    <col min="1793" max="1793" width="37" bestFit="1" customWidth="1"/>
    <col min="2049" max="2049" width="37" bestFit="1" customWidth="1"/>
    <col min="2305" max="2305" width="37" bestFit="1" customWidth="1"/>
    <col min="2561" max="2561" width="37" bestFit="1" customWidth="1"/>
    <col min="2817" max="2817" width="37" bestFit="1" customWidth="1"/>
    <col min="3073" max="3073" width="37" bestFit="1" customWidth="1"/>
    <col min="3329" max="3329" width="37" bestFit="1" customWidth="1"/>
    <col min="3585" max="3585" width="37" bestFit="1" customWidth="1"/>
    <col min="3841" max="3841" width="37" bestFit="1" customWidth="1"/>
    <col min="4097" max="4097" width="37" bestFit="1" customWidth="1"/>
    <col min="4353" max="4353" width="37" bestFit="1" customWidth="1"/>
    <col min="4609" max="4609" width="37" bestFit="1" customWidth="1"/>
    <col min="4865" max="4865" width="37" bestFit="1" customWidth="1"/>
    <col min="5121" max="5121" width="37" bestFit="1" customWidth="1"/>
    <col min="5377" max="5377" width="37" bestFit="1" customWidth="1"/>
    <col min="5633" max="5633" width="37" bestFit="1" customWidth="1"/>
    <col min="5889" max="5889" width="37" bestFit="1" customWidth="1"/>
    <col min="6145" max="6145" width="37" bestFit="1" customWidth="1"/>
    <col min="6401" max="6401" width="37" bestFit="1" customWidth="1"/>
    <col min="6657" max="6657" width="37" bestFit="1" customWidth="1"/>
    <col min="6913" max="6913" width="37" bestFit="1" customWidth="1"/>
    <col min="7169" max="7169" width="37" bestFit="1" customWidth="1"/>
    <col min="7425" max="7425" width="37" bestFit="1" customWidth="1"/>
    <col min="7681" max="7681" width="37" bestFit="1" customWidth="1"/>
    <col min="7937" max="7937" width="37" bestFit="1" customWidth="1"/>
    <col min="8193" max="8193" width="37" bestFit="1" customWidth="1"/>
    <col min="8449" max="8449" width="37" bestFit="1" customWidth="1"/>
    <col min="8705" max="8705" width="37" bestFit="1" customWidth="1"/>
    <col min="8961" max="8961" width="37" bestFit="1" customWidth="1"/>
    <col min="9217" max="9217" width="37" bestFit="1" customWidth="1"/>
    <col min="9473" max="9473" width="37" bestFit="1" customWidth="1"/>
    <col min="9729" max="9729" width="37" bestFit="1" customWidth="1"/>
    <col min="9985" max="9985" width="37" bestFit="1" customWidth="1"/>
    <col min="10241" max="10241" width="37" bestFit="1" customWidth="1"/>
    <col min="10497" max="10497" width="37" bestFit="1" customWidth="1"/>
    <col min="10753" max="10753" width="37" bestFit="1" customWidth="1"/>
    <col min="11009" max="11009" width="37" bestFit="1" customWidth="1"/>
    <col min="11265" max="11265" width="37" bestFit="1" customWidth="1"/>
    <col min="11521" max="11521" width="37" bestFit="1" customWidth="1"/>
    <col min="11777" max="11777" width="37" bestFit="1" customWidth="1"/>
    <col min="12033" max="12033" width="37" bestFit="1" customWidth="1"/>
    <col min="12289" max="12289" width="37" bestFit="1" customWidth="1"/>
    <col min="12545" max="12545" width="37" bestFit="1" customWidth="1"/>
    <col min="12801" max="12801" width="37" bestFit="1" customWidth="1"/>
    <col min="13057" max="13057" width="37" bestFit="1" customWidth="1"/>
    <col min="13313" max="13313" width="37" bestFit="1" customWidth="1"/>
    <col min="13569" max="13569" width="37" bestFit="1" customWidth="1"/>
    <col min="13825" max="13825" width="37" bestFit="1" customWidth="1"/>
    <col min="14081" max="14081" width="37" bestFit="1" customWidth="1"/>
    <col min="14337" max="14337" width="37" bestFit="1" customWidth="1"/>
    <col min="14593" max="14593" width="37" bestFit="1" customWidth="1"/>
    <col min="14849" max="14849" width="37" bestFit="1" customWidth="1"/>
    <col min="15105" max="15105" width="37" bestFit="1" customWidth="1"/>
    <col min="15361" max="15361" width="37" bestFit="1" customWidth="1"/>
    <col min="15617" max="15617" width="37" bestFit="1" customWidth="1"/>
    <col min="15873" max="15873" width="37" bestFit="1" customWidth="1"/>
    <col min="16129" max="16129" width="37" bestFit="1" customWidth="1"/>
  </cols>
  <sheetData>
    <row r="1" spans="1:26" ht="18">
      <c r="A1" s="188" t="s">
        <v>585</v>
      </c>
      <c r="B1" s="189"/>
      <c r="C1" s="190"/>
      <c r="D1" s="189"/>
      <c r="E1" s="189"/>
      <c r="F1" s="191"/>
      <c r="G1" s="189"/>
      <c r="H1" s="189"/>
      <c r="I1" s="189"/>
      <c r="J1" s="189"/>
    </row>
    <row r="2" spans="1:26" ht="15.75">
      <c r="A2" s="192"/>
      <c r="B2" s="189"/>
      <c r="C2" s="190"/>
      <c r="D2" s="189"/>
      <c r="E2" s="193"/>
      <c r="F2" s="191"/>
      <c r="G2" s="189"/>
      <c r="H2" s="189"/>
      <c r="I2" s="189"/>
      <c r="J2" s="189"/>
    </row>
    <row r="3" spans="1:26" ht="21" customHeight="1">
      <c r="A3" s="194" t="s">
        <v>586</v>
      </c>
      <c r="B3" s="195"/>
      <c r="C3" s="195"/>
      <c r="D3" s="195"/>
      <c r="E3" s="195"/>
      <c r="F3" s="195"/>
      <c r="G3" s="195"/>
      <c r="H3" s="195"/>
      <c r="I3" s="195"/>
      <c r="J3" s="195"/>
      <c r="K3" s="196"/>
      <c r="L3" s="196"/>
      <c r="M3" s="196"/>
      <c r="N3" s="196"/>
      <c r="O3" s="196"/>
      <c r="P3" s="196"/>
      <c r="Q3" s="196"/>
      <c r="R3" s="196"/>
      <c r="S3" s="196"/>
      <c r="T3" s="196"/>
      <c r="U3" s="196"/>
      <c r="V3" s="196"/>
    </row>
    <row r="4" spans="1:26" ht="15.75">
      <c r="A4" s="197"/>
      <c r="B4" s="198">
        <v>41760</v>
      </c>
      <c r="C4" s="199">
        <v>41791</v>
      </c>
      <c r="D4" s="199">
        <v>41821</v>
      </c>
      <c r="E4" s="199">
        <v>41852</v>
      </c>
      <c r="F4" s="199">
        <v>41883</v>
      </c>
      <c r="G4" s="199">
        <v>41913</v>
      </c>
      <c r="H4" s="199">
        <v>41944</v>
      </c>
      <c r="I4" s="199">
        <v>41974</v>
      </c>
      <c r="J4" s="199">
        <v>42005</v>
      </c>
      <c r="K4" s="200">
        <v>42036</v>
      </c>
      <c r="L4" s="199">
        <v>42064</v>
      </c>
      <c r="M4" s="199">
        <v>42095</v>
      </c>
      <c r="N4" s="199">
        <v>42125</v>
      </c>
      <c r="O4" s="199">
        <v>42156</v>
      </c>
      <c r="P4" s="199">
        <v>42186</v>
      </c>
      <c r="Q4" s="199">
        <v>42217</v>
      </c>
      <c r="R4" s="199">
        <v>42248</v>
      </c>
      <c r="S4" s="199">
        <v>42278</v>
      </c>
      <c r="T4" s="199">
        <v>42309</v>
      </c>
      <c r="U4" s="199">
        <v>42339</v>
      </c>
      <c r="V4" s="199">
        <v>42370</v>
      </c>
    </row>
    <row r="5" spans="1:26" ht="15.75">
      <c r="A5" s="201" t="s">
        <v>587</v>
      </c>
      <c r="B5" s="202">
        <v>1388</v>
      </c>
      <c r="C5" s="202">
        <v>1404</v>
      </c>
      <c r="D5" s="202">
        <v>1523</v>
      </c>
      <c r="E5" s="202">
        <v>1461</v>
      </c>
      <c r="F5" s="202">
        <v>1459</v>
      </c>
      <c r="G5" s="202">
        <v>1461</v>
      </c>
      <c r="H5" s="202">
        <v>1483</v>
      </c>
      <c r="I5" s="202">
        <v>1497</v>
      </c>
      <c r="J5" s="202">
        <v>1506</v>
      </c>
      <c r="K5" s="202">
        <v>1511</v>
      </c>
      <c r="L5" s="202">
        <v>1519</v>
      </c>
      <c r="M5" s="202">
        <v>1441</v>
      </c>
      <c r="N5" s="202">
        <v>1472</v>
      </c>
      <c r="O5" s="202">
        <v>1486</v>
      </c>
      <c r="P5" s="202">
        <v>1519</v>
      </c>
      <c r="Q5" s="202">
        <v>1525</v>
      </c>
      <c r="R5" s="202">
        <v>1538</v>
      </c>
      <c r="S5" s="202">
        <v>1543</v>
      </c>
      <c r="T5" s="202">
        <v>1549</v>
      </c>
      <c r="U5" s="202">
        <v>1540</v>
      </c>
      <c r="V5" s="202">
        <v>1540</v>
      </c>
    </row>
    <row r="6" spans="1:26" ht="15.75">
      <c r="A6" s="201" t="s">
        <v>588</v>
      </c>
      <c r="B6" s="203">
        <v>9.6148517594901631E-2</v>
      </c>
      <c r="C6" s="203">
        <v>8.8917036098796712E-2</v>
      </c>
      <c r="D6" s="203">
        <v>9.3717309704018217E-2</v>
      </c>
      <c r="E6" s="203">
        <v>9.0920405750202257E-2</v>
      </c>
      <c r="F6" s="203">
        <v>9.0954429274982859E-2</v>
      </c>
      <c r="G6" s="203">
        <v>9.1170046801872073E-2</v>
      </c>
      <c r="H6" s="203">
        <v>9.2675915510561174E-2</v>
      </c>
      <c r="I6" s="203">
        <v>9.3160744290248301E-2</v>
      </c>
      <c r="J6" s="203">
        <v>9.3796711509715996E-2</v>
      </c>
      <c r="K6" s="203">
        <v>9.3985196243080174E-2</v>
      </c>
      <c r="L6" s="203">
        <v>9.4571037230730917E-2</v>
      </c>
      <c r="M6" s="203">
        <v>9.0079389885603545E-2</v>
      </c>
      <c r="N6" s="203">
        <v>9.2219020172910657E-2</v>
      </c>
      <c r="O6" s="203">
        <v>9.335930137588741E-2</v>
      </c>
      <c r="P6" s="203">
        <v>9.563684442485676E-2</v>
      </c>
      <c r="Q6" s="203">
        <v>9.6323900960080852E-2</v>
      </c>
      <c r="R6" s="203">
        <v>9.7255596307069689E-2</v>
      </c>
      <c r="S6" s="203">
        <v>9.7744837197516782E-2</v>
      </c>
      <c r="T6" s="203">
        <v>9.8392936543225562E-2</v>
      </c>
      <c r="U6" s="203">
        <v>9.840255591054313E-2</v>
      </c>
      <c r="V6" s="203">
        <v>9.8585237820882146E-2</v>
      </c>
    </row>
    <row r="8" spans="1:26" ht="15.75">
      <c r="A8" s="204" t="s">
        <v>589</v>
      </c>
      <c r="B8" s="205">
        <f>AVERAGE($B$6:$V$6)</f>
        <v>9.4191284314651763E-2</v>
      </c>
    </row>
    <row r="9" spans="1:26" ht="15.75">
      <c r="A9" s="204" t="s">
        <v>590</v>
      </c>
      <c r="B9" s="205">
        <f>MAX($B$6:$V$6)</f>
        <v>9.8585237820882146E-2</v>
      </c>
    </row>
    <row r="10" spans="1:26" ht="15.75">
      <c r="A10" s="204" t="s">
        <v>591</v>
      </c>
      <c r="B10" s="205">
        <f>MIN($B$6:$V$6)</f>
        <v>8.8917036098796712E-2</v>
      </c>
    </row>
    <row r="13" spans="1:26" ht="21" customHeight="1">
      <c r="A13" s="206" t="s">
        <v>592</v>
      </c>
      <c r="B13" s="207"/>
      <c r="C13" s="207"/>
      <c r="D13" s="207"/>
      <c r="E13" s="207"/>
      <c r="F13" s="207"/>
      <c r="G13" s="207"/>
      <c r="H13" s="207"/>
      <c r="I13" s="207"/>
      <c r="J13" s="207"/>
      <c r="K13" s="208"/>
      <c r="L13" s="208"/>
      <c r="M13" s="208"/>
      <c r="N13" s="208"/>
      <c r="O13" s="208"/>
      <c r="P13" s="208"/>
      <c r="Q13" s="208"/>
      <c r="R13" s="208"/>
      <c r="S13" s="208"/>
      <c r="T13" s="208"/>
      <c r="U13" s="208"/>
      <c r="V13" s="208"/>
      <c r="W13" s="209"/>
      <c r="X13" s="209"/>
      <c r="Y13" s="209"/>
      <c r="Z13" s="209"/>
    </row>
    <row r="14" spans="1:26" ht="15.75">
      <c r="B14" s="198">
        <v>41640</v>
      </c>
      <c r="C14" s="198">
        <v>41671</v>
      </c>
      <c r="D14" s="198">
        <v>41699</v>
      </c>
      <c r="E14" s="198">
        <v>41730</v>
      </c>
      <c r="F14" s="198">
        <v>41760</v>
      </c>
      <c r="G14" s="199">
        <v>41791</v>
      </c>
      <c r="H14" s="199">
        <v>41821</v>
      </c>
      <c r="I14" s="199">
        <v>41852</v>
      </c>
      <c r="J14" s="199">
        <v>41883</v>
      </c>
      <c r="K14" s="199">
        <v>41913</v>
      </c>
      <c r="L14" s="199">
        <v>41944</v>
      </c>
      <c r="M14" s="199">
        <v>41974</v>
      </c>
      <c r="N14" s="199">
        <v>42019</v>
      </c>
      <c r="O14" s="199">
        <v>42050</v>
      </c>
      <c r="P14" s="199">
        <v>42078</v>
      </c>
      <c r="Q14" s="199">
        <v>42109</v>
      </c>
      <c r="R14" s="199">
        <v>42139</v>
      </c>
      <c r="S14" s="199">
        <v>42178</v>
      </c>
      <c r="T14" s="199">
        <v>42208</v>
      </c>
      <c r="U14" s="199">
        <v>42216</v>
      </c>
      <c r="V14" s="199">
        <v>42243</v>
      </c>
      <c r="W14" s="199">
        <v>42299</v>
      </c>
      <c r="X14" s="199">
        <v>42338</v>
      </c>
      <c r="Y14" s="199">
        <v>42369</v>
      </c>
      <c r="Z14" s="199">
        <v>42384</v>
      </c>
    </row>
    <row r="15" spans="1:26" ht="18">
      <c r="A15" s="201" t="s">
        <v>593</v>
      </c>
      <c r="B15" s="203">
        <v>5.3999999999999999E-2</v>
      </c>
      <c r="C15" s="203">
        <v>7.9000000000000001E-2</v>
      </c>
      <c r="D15" s="210">
        <v>0.14599999999999999</v>
      </c>
      <c r="E15" s="203">
        <v>8.1000000000000003E-2</v>
      </c>
      <c r="F15" s="203">
        <v>9.7000000000000003E-2</v>
      </c>
      <c r="G15" s="210">
        <v>0.114</v>
      </c>
      <c r="H15" s="210">
        <v>0.15</v>
      </c>
      <c r="I15" s="210">
        <v>0.17599999999999999</v>
      </c>
      <c r="K15" s="203">
        <v>0.158</v>
      </c>
      <c r="L15" s="210">
        <v>0.11899999999999999</v>
      </c>
      <c r="M15" s="203">
        <v>9.8000000000000004E-2</v>
      </c>
      <c r="N15" s="203">
        <v>6.9000000000000006E-2</v>
      </c>
      <c r="O15" s="203">
        <v>6.7000000000000004E-2</v>
      </c>
      <c r="P15" s="203">
        <v>0.05</v>
      </c>
      <c r="Q15" s="203">
        <v>6.4000000000000001E-2</v>
      </c>
      <c r="R15" s="203">
        <v>9.4E-2</v>
      </c>
      <c r="S15" s="210">
        <v>0.13700000000000001</v>
      </c>
      <c r="T15" s="211"/>
      <c r="U15" s="203">
        <v>7.1999999999999995E-2</v>
      </c>
      <c r="V15" s="203">
        <v>9.8000000000000004E-2</v>
      </c>
      <c r="W15" s="210">
        <v>0.107</v>
      </c>
      <c r="X15" s="210">
        <v>0.112</v>
      </c>
      <c r="Y15" s="203">
        <v>4.7E-2</v>
      </c>
      <c r="Z15" s="203">
        <v>6.0999999999999999E-2</v>
      </c>
    </row>
    <row r="17" spans="1:2" ht="15.75">
      <c r="A17" s="204" t="s">
        <v>594</v>
      </c>
      <c r="B17" s="205">
        <f>AVERAGE(B15:Z15)</f>
        <v>9.7826086956521757E-2</v>
      </c>
    </row>
    <row r="19" spans="1:2" ht="15.75">
      <c r="A19" s="204" t="s">
        <v>595</v>
      </c>
      <c r="B19" s="205">
        <f>AVERAGE(D15,I15,S15,H15,W15,X15,G15,L15)</f>
        <v>0.13262499999999999</v>
      </c>
    </row>
    <row r="21" spans="1:2" ht="15.75">
      <c r="A21" s="204" t="s">
        <v>596</v>
      </c>
      <c r="B21" s="205">
        <f>+I15</f>
        <v>0.17599999999999999</v>
      </c>
    </row>
  </sheetData>
  <mergeCells count="2">
    <mergeCell ref="A3:V3"/>
    <mergeCell ref="A13:Z1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11"/>
  <sheetViews>
    <sheetView workbookViewId="0"/>
  </sheetViews>
  <sheetFormatPr defaultRowHeight="15"/>
  <cols>
    <col min="2" max="2" width="27.140625" bestFit="1" customWidth="1"/>
    <col min="3" max="4" width="10.85546875" customWidth="1"/>
    <col min="258" max="258" width="27.140625" bestFit="1" customWidth="1"/>
    <col min="259" max="260" width="10.85546875" customWidth="1"/>
    <col min="514" max="514" width="27.140625" bestFit="1" customWidth="1"/>
    <col min="515" max="516" width="10.85546875" customWidth="1"/>
    <col min="770" max="770" width="27.140625" bestFit="1" customWidth="1"/>
    <col min="771" max="772" width="10.85546875" customWidth="1"/>
    <col min="1026" max="1026" width="27.140625" bestFit="1" customWidth="1"/>
    <col min="1027" max="1028" width="10.85546875" customWidth="1"/>
    <col min="1282" max="1282" width="27.140625" bestFit="1" customWidth="1"/>
    <col min="1283" max="1284" width="10.85546875" customWidth="1"/>
    <col min="1538" max="1538" width="27.140625" bestFit="1" customWidth="1"/>
    <col min="1539" max="1540" width="10.85546875" customWidth="1"/>
    <col min="1794" max="1794" width="27.140625" bestFit="1" customWidth="1"/>
    <col min="1795" max="1796" width="10.85546875" customWidth="1"/>
    <col min="2050" max="2050" width="27.140625" bestFit="1" customWidth="1"/>
    <col min="2051" max="2052" width="10.85546875" customWidth="1"/>
    <col min="2306" max="2306" width="27.140625" bestFit="1" customWidth="1"/>
    <col min="2307" max="2308" width="10.85546875" customWidth="1"/>
    <col min="2562" max="2562" width="27.140625" bestFit="1" customWidth="1"/>
    <col min="2563" max="2564" width="10.85546875" customWidth="1"/>
    <col min="2818" max="2818" width="27.140625" bestFit="1" customWidth="1"/>
    <col min="2819" max="2820" width="10.85546875" customWidth="1"/>
    <col min="3074" max="3074" width="27.140625" bestFit="1" customWidth="1"/>
    <col min="3075" max="3076" width="10.85546875" customWidth="1"/>
    <col min="3330" max="3330" width="27.140625" bestFit="1" customWidth="1"/>
    <col min="3331" max="3332" width="10.85546875" customWidth="1"/>
    <col min="3586" max="3586" width="27.140625" bestFit="1" customWidth="1"/>
    <col min="3587" max="3588" width="10.85546875" customWidth="1"/>
    <col min="3842" max="3842" width="27.140625" bestFit="1" customWidth="1"/>
    <col min="3843" max="3844" width="10.85546875" customWidth="1"/>
    <col min="4098" max="4098" width="27.140625" bestFit="1" customWidth="1"/>
    <col min="4099" max="4100" width="10.85546875" customWidth="1"/>
    <col min="4354" max="4354" width="27.140625" bestFit="1" customWidth="1"/>
    <col min="4355" max="4356" width="10.85546875" customWidth="1"/>
    <col min="4610" max="4610" width="27.140625" bestFit="1" customWidth="1"/>
    <col min="4611" max="4612" width="10.85546875" customWidth="1"/>
    <col min="4866" max="4866" width="27.140625" bestFit="1" customWidth="1"/>
    <col min="4867" max="4868" width="10.85546875" customWidth="1"/>
    <col min="5122" max="5122" width="27.140625" bestFit="1" customWidth="1"/>
    <col min="5123" max="5124" width="10.85546875" customWidth="1"/>
    <col min="5378" max="5378" width="27.140625" bestFit="1" customWidth="1"/>
    <col min="5379" max="5380" width="10.85546875" customWidth="1"/>
    <col min="5634" max="5634" width="27.140625" bestFit="1" customWidth="1"/>
    <col min="5635" max="5636" width="10.85546875" customWidth="1"/>
    <col min="5890" max="5890" width="27.140625" bestFit="1" customWidth="1"/>
    <col min="5891" max="5892" width="10.85546875" customWidth="1"/>
    <col min="6146" max="6146" width="27.140625" bestFit="1" customWidth="1"/>
    <col min="6147" max="6148" width="10.85546875" customWidth="1"/>
    <col min="6402" max="6402" width="27.140625" bestFit="1" customWidth="1"/>
    <col min="6403" max="6404" width="10.85546875" customWidth="1"/>
    <col min="6658" max="6658" width="27.140625" bestFit="1" customWidth="1"/>
    <col min="6659" max="6660" width="10.85546875" customWidth="1"/>
    <col min="6914" max="6914" width="27.140625" bestFit="1" customWidth="1"/>
    <col min="6915" max="6916" width="10.85546875" customWidth="1"/>
    <col min="7170" max="7170" width="27.140625" bestFit="1" customWidth="1"/>
    <col min="7171" max="7172" width="10.85546875" customWidth="1"/>
    <col min="7426" max="7426" width="27.140625" bestFit="1" customWidth="1"/>
    <col min="7427" max="7428" width="10.85546875" customWidth="1"/>
    <col min="7682" max="7682" width="27.140625" bestFit="1" customWidth="1"/>
    <col min="7683" max="7684" width="10.85546875" customWidth="1"/>
    <col min="7938" max="7938" width="27.140625" bestFit="1" customWidth="1"/>
    <col min="7939" max="7940" width="10.85546875" customWidth="1"/>
    <col min="8194" max="8194" width="27.140625" bestFit="1" customWidth="1"/>
    <col min="8195" max="8196" width="10.85546875" customWidth="1"/>
    <col min="8450" max="8450" width="27.140625" bestFit="1" customWidth="1"/>
    <col min="8451" max="8452" width="10.85546875" customWidth="1"/>
    <col min="8706" max="8706" width="27.140625" bestFit="1" customWidth="1"/>
    <col min="8707" max="8708" width="10.85546875" customWidth="1"/>
    <col min="8962" max="8962" width="27.140625" bestFit="1" customWidth="1"/>
    <col min="8963" max="8964" width="10.85546875" customWidth="1"/>
    <col min="9218" max="9218" width="27.140625" bestFit="1" customWidth="1"/>
    <col min="9219" max="9220" width="10.85546875" customWidth="1"/>
    <col min="9474" max="9474" width="27.140625" bestFit="1" customWidth="1"/>
    <col min="9475" max="9476" width="10.85546875" customWidth="1"/>
    <col min="9730" max="9730" width="27.140625" bestFit="1" customWidth="1"/>
    <col min="9731" max="9732" width="10.85546875" customWidth="1"/>
    <col min="9986" max="9986" width="27.140625" bestFit="1" customWidth="1"/>
    <col min="9987" max="9988" width="10.85546875" customWidth="1"/>
    <col min="10242" max="10242" width="27.140625" bestFit="1" customWidth="1"/>
    <col min="10243" max="10244" width="10.85546875" customWidth="1"/>
    <col min="10498" max="10498" width="27.140625" bestFit="1" customWidth="1"/>
    <col min="10499" max="10500" width="10.85546875" customWidth="1"/>
    <col min="10754" max="10754" width="27.140625" bestFit="1" customWidth="1"/>
    <col min="10755" max="10756" width="10.85546875" customWidth="1"/>
    <col min="11010" max="11010" width="27.140625" bestFit="1" customWidth="1"/>
    <col min="11011" max="11012" width="10.85546875" customWidth="1"/>
    <col min="11266" max="11266" width="27.140625" bestFit="1" customWidth="1"/>
    <col min="11267" max="11268" width="10.85546875" customWidth="1"/>
    <col min="11522" max="11522" width="27.140625" bestFit="1" customWidth="1"/>
    <col min="11523" max="11524" width="10.85546875" customWidth="1"/>
    <col min="11778" max="11778" width="27.140625" bestFit="1" customWidth="1"/>
    <col min="11779" max="11780" width="10.85546875" customWidth="1"/>
    <col min="12034" max="12034" width="27.140625" bestFit="1" customWidth="1"/>
    <col min="12035" max="12036" width="10.85546875" customWidth="1"/>
    <col min="12290" max="12290" width="27.140625" bestFit="1" customWidth="1"/>
    <col min="12291" max="12292" width="10.85546875" customWidth="1"/>
    <col min="12546" max="12546" width="27.140625" bestFit="1" customWidth="1"/>
    <col min="12547" max="12548" width="10.85546875" customWidth="1"/>
    <col min="12802" max="12802" width="27.140625" bestFit="1" customWidth="1"/>
    <col min="12803" max="12804" width="10.85546875" customWidth="1"/>
    <col min="13058" max="13058" width="27.140625" bestFit="1" customWidth="1"/>
    <col min="13059" max="13060" width="10.85546875" customWidth="1"/>
    <col min="13314" max="13314" width="27.140625" bestFit="1" customWidth="1"/>
    <col min="13315" max="13316" width="10.85546875" customWidth="1"/>
    <col min="13570" max="13570" width="27.140625" bestFit="1" customWidth="1"/>
    <col min="13571" max="13572" width="10.85546875" customWidth="1"/>
    <col min="13826" max="13826" width="27.140625" bestFit="1" customWidth="1"/>
    <col min="13827" max="13828" width="10.85546875" customWidth="1"/>
    <col min="14082" max="14082" width="27.140625" bestFit="1" customWidth="1"/>
    <col min="14083" max="14084" width="10.85546875" customWidth="1"/>
    <col min="14338" max="14338" width="27.140625" bestFit="1" customWidth="1"/>
    <col min="14339" max="14340" width="10.85546875" customWidth="1"/>
    <col min="14594" max="14594" width="27.140625" bestFit="1" customWidth="1"/>
    <col min="14595" max="14596" width="10.85546875" customWidth="1"/>
    <col min="14850" max="14850" width="27.140625" bestFit="1" customWidth="1"/>
    <col min="14851" max="14852" width="10.85546875" customWidth="1"/>
    <col min="15106" max="15106" width="27.140625" bestFit="1" customWidth="1"/>
    <col min="15107" max="15108" width="10.85546875" customWidth="1"/>
    <col min="15362" max="15362" width="27.140625" bestFit="1" customWidth="1"/>
    <col min="15363" max="15364" width="10.85546875" customWidth="1"/>
    <col min="15618" max="15618" width="27.140625" bestFit="1" customWidth="1"/>
    <col min="15619" max="15620" width="10.85546875" customWidth="1"/>
    <col min="15874" max="15874" width="27.140625" bestFit="1" customWidth="1"/>
    <col min="15875" max="15876" width="10.85546875" customWidth="1"/>
    <col min="16130" max="16130" width="27.140625" bestFit="1" customWidth="1"/>
    <col min="16131" max="16132" width="10.85546875" customWidth="1"/>
  </cols>
  <sheetData>
    <row r="1" spans="2:11" s="247" customFormat="1" ht="25.5" customHeight="1">
      <c r="C1" s="248" t="s">
        <v>581</v>
      </c>
      <c r="D1" s="248" t="s">
        <v>624</v>
      </c>
      <c r="E1" s="249" t="s">
        <v>581</v>
      </c>
      <c r="F1" s="249" t="s">
        <v>624</v>
      </c>
      <c r="G1" s="249">
        <v>2015</v>
      </c>
      <c r="H1" s="249">
        <v>2014</v>
      </c>
      <c r="I1" s="249">
        <v>2013</v>
      </c>
      <c r="J1" s="249">
        <v>2012</v>
      </c>
      <c r="K1" s="249">
        <v>2008</v>
      </c>
    </row>
    <row r="2" spans="2:11" ht="7.5" customHeight="1">
      <c r="E2" s="250"/>
      <c r="F2" s="250"/>
      <c r="G2" s="250"/>
      <c r="H2" s="250"/>
      <c r="I2" s="250"/>
      <c r="J2" s="250"/>
      <c r="K2" s="251"/>
    </row>
    <row r="3" spans="2:11">
      <c r="B3" s="252" t="s">
        <v>625</v>
      </c>
      <c r="C3" s="253">
        <v>0.1</v>
      </c>
      <c r="D3" s="253">
        <v>0.05</v>
      </c>
      <c r="E3" s="254">
        <v>0.1</v>
      </c>
      <c r="F3" s="254">
        <v>0.08</v>
      </c>
      <c r="G3" s="255">
        <v>2.5999999999999999E-2</v>
      </c>
      <c r="H3" s="256">
        <v>9.4799999999999995E-2</v>
      </c>
      <c r="I3" s="257">
        <f>(126+98)/7422</f>
        <v>3.0180544327674481E-2</v>
      </c>
      <c r="J3" s="258"/>
      <c r="K3" s="259"/>
    </row>
    <row r="4" spans="2:11">
      <c r="C4" s="260"/>
      <c r="D4" s="260"/>
      <c r="E4" s="261"/>
      <c r="F4" s="261"/>
      <c r="G4" s="262"/>
      <c r="H4" s="262"/>
      <c r="I4" s="262"/>
      <c r="J4" s="262"/>
    </row>
    <row r="5" spans="2:11">
      <c r="B5" s="252" t="s">
        <v>626</v>
      </c>
      <c r="C5" s="263"/>
      <c r="D5" s="263"/>
      <c r="E5" s="258"/>
      <c r="F5" s="258"/>
      <c r="G5" s="255">
        <f>SUM(G6:G8)</f>
        <v>0.127</v>
      </c>
      <c r="H5" s="256">
        <f>SUM(H6:H8)</f>
        <v>0.13400000000000001</v>
      </c>
      <c r="I5" s="255">
        <f>SUM(I6:I8)</f>
        <v>0.13</v>
      </c>
      <c r="J5" s="254">
        <v>0.14000000000000001</v>
      </c>
      <c r="K5" s="254">
        <v>0.14000000000000001</v>
      </c>
    </row>
    <row r="6" spans="2:11">
      <c r="B6" s="264" t="s">
        <v>627</v>
      </c>
      <c r="C6" s="260">
        <v>0.12</v>
      </c>
      <c r="D6" s="260">
        <v>0.1</v>
      </c>
      <c r="E6" s="261">
        <v>0.2</v>
      </c>
      <c r="F6" s="261">
        <v>0.15</v>
      </c>
      <c r="G6" s="261">
        <v>5.5E-2</v>
      </c>
      <c r="H6" s="265">
        <v>5.7000000000000002E-2</v>
      </c>
      <c r="I6" s="265">
        <v>5.7000000000000002E-2</v>
      </c>
      <c r="J6" s="262"/>
    </row>
    <row r="7" spans="2:11">
      <c r="B7" s="264" t="s">
        <v>628</v>
      </c>
      <c r="C7" s="260">
        <v>0.12</v>
      </c>
      <c r="D7" s="260">
        <v>0.1</v>
      </c>
      <c r="E7" s="261">
        <v>0.2</v>
      </c>
      <c r="F7" s="261">
        <v>0.15</v>
      </c>
      <c r="G7" s="261">
        <v>4.8000000000000001E-2</v>
      </c>
      <c r="H7" s="265">
        <v>5.0999999999999997E-2</v>
      </c>
      <c r="I7" s="265">
        <v>4.8000000000000001E-2</v>
      </c>
      <c r="J7" s="262"/>
    </row>
    <row r="8" spans="2:11">
      <c r="B8" s="264" t="s">
        <v>629</v>
      </c>
      <c r="C8" s="260"/>
      <c r="D8" s="260"/>
      <c r="E8" s="261"/>
      <c r="F8" s="261"/>
      <c r="G8" s="266">
        <v>2.4E-2</v>
      </c>
      <c r="H8" s="266">
        <v>2.5999999999999999E-2</v>
      </c>
      <c r="I8" s="265">
        <v>2.5000000000000001E-2</v>
      </c>
      <c r="J8" s="262"/>
    </row>
    <row r="9" spans="2:11">
      <c r="B9" s="264" t="s">
        <v>630</v>
      </c>
      <c r="C9" s="260"/>
      <c r="D9" s="260"/>
      <c r="E9" s="261"/>
      <c r="F9" s="261"/>
      <c r="G9" s="265">
        <f>+G8+G6</f>
        <v>7.9000000000000001E-2</v>
      </c>
      <c r="H9" s="265">
        <f>+H8+H6</f>
        <v>8.3000000000000004E-2</v>
      </c>
      <c r="I9" s="265">
        <f>+I8+I6</f>
        <v>8.2000000000000003E-2</v>
      </c>
      <c r="J9" s="262"/>
    </row>
    <row r="10" spans="2:11">
      <c r="B10" s="264"/>
      <c r="C10" s="260"/>
      <c r="D10" s="260"/>
      <c r="E10" s="261"/>
      <c r="F10" s="261"/>
      <c r="G10" s="261"/>
      <c r="H10" s="262"/>
      <c r="I10" s="262"/>
      <c r="J10" s="262"/>
    </row>
    <row r="11" spans="2:11">
      <c r="B11" s="252" t="s">
        <v>631</v>
      </c>
      <c r="C11" s="253">
        <v>0.1</v>
      </c>
      <c r="D11" s="267">
        <v>7.4999999999999997E-2</v>
      </c>
      <c r="E11" s="254">
        <v>0.15</v>
      </c>
      <c r="F11" s="256">
        <v>0.13</v>
      </c>
      <c r="G11" s="268">
        <v>4.1099999999999998E-2</v>
      </c>
      <c r="H11" s="256">
        <v>4.0599999999999997E-2</v>
      </c>
      <c r="I11" s="256">
        <v>6.5000000000000002E-2</v>
      </c>
      <c r="J11" s="256">
        <v>0.1105</v>
      </c>
      <c r="K11" s="259"/>
    </row>
  </sheetData>
  <pageMargins left="0.7" right="0.7" top="0.75" bottom="0.75" header="0.3" footer="0.3"/>
  <pageSetup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N58"/>
  <sheetViews>
    <sheetView zoomScale="80" zoomScaleNormal="80" workbookViewId="0"/>
  </sheetViews>
  <sheetFormatPr defaultRowHeight="12.75"/>
  <cols>
    <col min="1" max="1" width="45.5703125" style="83" customWidth="1"/>
    <col min="2" max="2" width="15.42578125" style="83" customWidth="1"/>
    <col min="3" max="3" width="8.5703125" style="83" customWidth="1"/>
    <col min="4" max="4" width="15.42578125" style="83" customWidth="1"/>
    <col min="5" max="5" width="8.5703125" style="83" customWidth="1"/>
    <col min="6" max="6" width="15.42578125" style="83" customWidth="1"/>
    <col min="7" max="7" width="6" style="84" customWidth="1"/>
    <col min="8" max="8" width="15.42578125" style="83" customWidth="1"/>
    <col min="9" max="9" width="9.7109375" style="83" customWidth="1"/>
    <col min="10" max="10" width="12.85546875" style="83" customWidth="1"/>
    <col min="11" max="11" width="9.140625" style="83"/>
    <col min="12" max="12" width="13" style="83" customWidth="1"/>
    <col min="13" max="13" width="9.140625" style="83"/>
    <col min="14" max="14" width="12.7109375" style="83" bestFit="1" customWidth="1"/>
    <col min="15" max="16384" width="9.140625" style="83"/>
  </cols>
  <sheetData>
    <row r="1" spans="1:8" s="113" customFormat="1">
      <c r="A1" s="112" t="s">
        <v>481</v>
      </c>
      <c r="G1" s="114"/>
    </row>
    <row r="2" spans="1:8" s="116" customFormat="1">
      <c r="A2" s="115"/>
      <c r="G2" s="117"/>
    </row>
    <row r="3" spans="1:8" s="119" customFormat="1">
      <c r="A3" s="118" t="s">
        <v>479</v>
      </c>
      <c r="G3" s="120"/>
    </row>
    <row r="4" spans="1:8" s="119" customFormat="1">
      <c r="A4" s="118" t="s">
        <v>478</v>
      </c>
      <c r="G4" s="120"/>
    </row>
    <row r="5" spans="1:8" s="119" customFormat="1">
      <c r="A5" s="118" t="s">
        <v>477</v>
      </c>
      <c r="G5" s="120"/>
    </row>
    <row r="6" spans="1:8" s="119" customFormat="1">
      <c r="G6" s="120"/>
    </row>
    <row r="7" spans="1:8" s="119" customFormat="1" ht="15">
      <c r="A7" s="121" t="s">
        <v>476</v>
      </c>
      <c r="G7" s="120"/>
    </row>
    <row r="8" spans="1:8" s="119" customFormat="1" ht="15">
      <c r="A8" s="121" t="s">
        <v>475</v>
      </c>
      <c r="G8" s="120"/>
    </row>
    <row r="9" spans="1:8" s="119" customFormat="1" ht="15.75">
      <c r="A9" s="122" t="s">
        <v>474</v>
      </c>
      <c r="G9" s="120"/>
    </row>
    <row r="10" spans="1:8" s="119" customFormat="1" ht="15.75">
      <c r="A10" s="122"/>
      <c r="G10" s="120"/>
    </row>
    <row r="11" spans="1:8" s="113" customFormat="1">
      <c r="A11" s="112" t="s">
        <v>480</v>
      </c>
      <c r="G11" s="114"/>
    </row>
    <row r="12" spans="1:8" ht="15.75">
      <c r="A12" s="111"/>
    </row>
    <row r="13" spans="1:8" ht="15.75">
      <c r="A13" s="111"/>
    </row>
    <row r="14" spans="1:8">
      <c r="A14" s="82" t="s">
        <v>446</v>
      </c>
      <c r="B14" s="82"/>
      <c r="C14" s="82"/>
      <c r="D14" s="82"/>
      <c r="E14" s="82"/>
      <c r="H14" s="82"/>
    </row>
    <row r="15" spans="1:8">
      <c r="A15" s="82" t="s">
        <v>447</v>
      </c>
      <c r="B15" s="82"/>
      <c r="C15" s="82"/>
      <c r="D15" s="82"/>
      <c r="E15" s="82"/>
      <c r="H15" s="82"/>
    </row>
    <row r="16" spans="1:8">
      <c r="A16" s="82" t="s">
        <v>448</v>
      </c>
      <c r="B16" s="82"/>
      <c r="C16" s="82"/>
      <c r="D16" s="82"/>
      <c r="E16" s="82"/>
      <c r="H16" s="82"/>
    </row>
    <row r="17" spans="1:14">
      <c r="I17" s="85" t="s">
        <v>449</v>
      </c>
      <c r="N17" s="85" t="s">
        <v>450</v>
      </c>
    </row>
    <row r="19" spans="1:14" s="84" customFormat="1">
      <c r="B19" s="86">
        <v>2015</v>
      </c>
      <c r="D19" s="86">
        <v>2014</v>
      </c>
      <c r="F19" s="86">
        <v>2013</v>
      </c>
      <c r="G19" s="86"/>
      <c r="H19" s="87">
        <v>42339</v>
      </c>
      <c r="J19" s="86">
        <v>2014</v>
      </c>
      <c r="L19" s="86">
        <v>2013</v>
      </c>
      <c r="N19" s="88">
        <v>42248</v>
      </c>
    </row>
    <row r="20" spans="1:14" s="84" customFormat="1">
      <c r="B20" s="87"/>
      <c r="D20" s="86"/>
      <c r="F20" s="86"/>
      <c r="G20" s="86"/>
      <c r="H20" s="86" t="s">
        <v>451</v>
      </c>
      <c r="J20" s="86" t="s">
        <v>451</v>
      </c>
      <c r="L20" s="86" t="s">
        <v>451</v>
      </c>
      <c r="N20" s="89" t="s">
        <v>451</v>
      </c>
    </row>
    <row r="21" spans="1:14" s="84" customFormat="1">
      <c r="A21" s="90" t="s">
        <v>452</v>
      </c>
      <c r="B21" s="86"/>
      <c r="D21" s="86"/>
      <c r="F21" s="86"/>
      <c r="G21" s="86"/>
      <c r="H21" s="86"/>
      <c r="J21" s="86"/>
      <c r="L21" s="86"/>
      <c r="N21" s="89"/>
    </row>
    <row r="22" spans="1:14" s="84" customFormat="1">
      <c r="A22" s="84" t="s">
        <v>453</v>
      </c>
      <c r="B22" s="91">
        <f>(+'[3]Pivot high Level'!E60+'[3]Pivot high Level'!E62+'[3]Pivot high Level'!E66)/1000-'[4]Recon - Brokerage'!C23</f>
        <v>23436.83654972001</v>
      </c>
      <c r="D22" s="91">
        <f>24618-106</f>
        <v>24512</v>
      </c>
      <c r="F22" s="91">
        <f>20588-249</f>
        <v>20339</v>
      </c>
      <c r="G22" s="91"/>
      <c r="H22" s="92">
        <f>B22</f>
        <v>23436.83654972001</v>
      </c>
      <c r="I22" s="93">
        <f>+B22-H22</f>
        <v>0</v>
      </c>
      <c r="J22" s="92">
        <f>24618-106</f>
        <v>24512</v>
      </c>
      <c r="K22" s="93"/>
      <c r="L22" s="92">
        <f>20588-249</f>
        <v>20339</v>
      </c>
      <c r="N22" s="94">
        <v>17914.72465004</v>
      </c>
    </row>
    <row r="23" spans="1:14" s="84" customFormat="1">
      <c r="B23" s="91"/>
      <c r="D23" s="91"/>
      <c r="F23" s="91"/>
      <c r="G23" s="91"/>
      <c r="H23" s="92"/>
      <c r="I23" s="93">
        <f>+B23-H23</f>
        <v>0</v>
      </c>
      <c r="J23" s="92"/>
      <c r="K23" s="93"/>
      <c r="L23" s="92"/>
      <c r="N23" s="94"/>
    </row>
    <row r="24" spans="1:14" s="84" customFormat="1">
      <c r="A24" s="84" t="s">
        <v>454</v>
      </c>
      <c r="B24" s="91">
        <f>+'[3]Pivot high Level'!C64/1000</f>
        <v>24385.273969999995</v>
      </c>
      <c r="D24" s="91">
        <f>24953</f>
        <v>24953</v>
      </c>
      <c r="F24" s="91">
        <v>22705</v>
      </c>
      <c r="G24" s="91"/>
      <c r="H24" s="92">
        <f>B24-'[4]Recon to Reg R Calculation '!B20</f>
        <v>20529.273969999995</v>
      </c>
      <c r="I24" s="93">
        <f>+B24-H24</f>
        <v>3856</v>
      </c>
      <c r="J24" s="92">
        <f>24953-4847</f>
        <v>20106</v>
      </c>
      <c r="K24" s="93"/>
      <c r="L24" s="92">
        <f>22705-5038</f>
        <v>17667</v>
      </c>
      <c r="N24" s="94">
        <v>15882.3848</v>
      </c>
    </row>
    <row r="25" spans="1:14" s="84" customFormat="1">
      <c r="A25" s="84" t="s">
        <v>455</v>
      </c>
      <c r="B25" s="95"/>
      <c r="D25" s="95">
        <v>-8</v>
      </c>
      <c r="F25" s="95">
        <v>0</v>
      </c>
      <c r="G25" s="95"/>
      <c r="H25" s="92"/>
      <c r="I25" s="93"/>
      <c r="J25" s="92">
        <v>-8</v>
      </c>
      <c r="K25" s="93"/>
      <c r="L25" s="92">
        <v>0</v>
      </c>
      <c r="N25" s="94"/>
    </row>
    <row r="26" spans="1:14" s="84" customFormat="1">
      <c r="A26" s="84" t="s">
        <v>456</v>
      </c>
      <c r="B26" s="91">
        <f>+'[4]Recon to Reg R Calculation '!B13</f>
        <v>12849</v>
      </c>
      <c r="D26" s="91">
        <v>16131</v>
      </c>
      <c r="F26" s="91">
        <v>19999</v>
      </c>
      <c r="G26" s="91"/>
      <c r="H26" s="92">
        <f>B26</f>
        <v>12849</v>
      </c>
      <c r="I26" s="93"/>
      <c r="J26" s="92">
        <v>16131</v>
      </c>
      <c r="K26" s="93"/>
      <c r="L26" s="92">
        <v>18124</v>
      </c>
      <c r="N26" s="94">
        <v>6439</v>
      </c>
    </row>
    <row r="27" spans="1:14" s="84" customFormat="1">
      <c r="A27" s="84" t="s">
        <v>457</v>
      </c>
      <c r="B27" s="91">
        <v>1</v>
      </c>
      <c r="D27" s="91">
        <v>281</v>
      </c>
      <c r="F27" s="91">
        <v>1360</v>
      </c>
      <c r="G27" s="91"/>
      <c r="H27" s="92">
        <f>B27</f>
        <v>1</v>
      </c>
      <c r="I27" s="93"/>
      <c r="J27" s="92">
        <v>281</v>
      </c>
      <c r="K27" s="93"/>
      <c r="L27" s="92">
        <v>1360</v>
      </c>
      <c r="N27" s="94">
        <v>1</v>
      </c>
    </row>
    <row r="28" spans="1:14" s="84" customFormat="1">
      <c r="B28" s="91"/>
      <c r="D28" s="91"/>
      <c r="F28" s="91"/>
      <c r="G28" s="91"/>
      <c r="H28" s="92"/>
      <c r="I28" s="93"/>
      <c r="J28" s="92"/>
      <c r="K28" s="93"/>
      <c r="L28" s="92"/>
      <c r="N28" s="94"/>
    </row>
    <row r="29" spans="1:14" s="84" customFormat="1">
      <c r="A29" s="96" t="s">
        <v>458</v>
      </c>
      <c r="B29" s="91"/>
      <c r="D29" s="91"/>
      <c r="F29" s="91"/>
      <c r="G29" s="91"/>
      <c r="H29" s="92"/>
      <c r="I29" s="93"/>
      <c r="J29" s="92"/>
      <c r="K29" s="93"/>
      <c r="L29" s="92"/>
      <c r="N29" s="94"/>
    </row>
    <row r="30" spans="1:14" s="84" customFormat="1">
      <c r="A30" s="84" t="s">
        <v>459</v>
      </c>
      <c r="B30" s="91">
        <f>'[4]Recon to Reg R Calculation '!B41</f>
        <v>26017</v>
      </c>
      <c r="D30" s="91">
        <f>24026</f>
        <v>24026</v>
      </c>
      <c r="F30" s="91">
        <v>19771</v>
      </c>
      <c r="G30" s="91"/>
      <c r="H30" s="92">
        <f>B30-'[4]Recon to Reg R Calculation '!B21</f>
        <v>26011</v>
      </c>
      <c r="I30" s="93">
        <f>+B30-H30</f>
        <v>6</v>
      </c>
      <c r="J30" s="92">
        <f>24026-18</f>
        <v>24008</v>
      </c>
      <c r="K30" s="93"/>
      <c r="L30" s="92">
        <f>19771-13</f>
        <v>19758</v>
      </c>
      <c r="N30" s="94">
        <v>19683</v>
      </c>
    </row>
    <row r="31" spans="1:14" s="84" customFormat="1">
      <c r="A31" s="84" t="s">
        <v>460</v>
      </c>
      <c r="B31" s="91">
        <f>'[4]Recon to Reg R Calculation '!B10</f>
        <v>42321</v>
      </c>
      <c r="D31" s="91">
        <v>29808</v>
      </c>
      <c r="F31" s="91">
        <v>22291</v>
      </c>
      <c r="G31" s="91"/>
      <c r="H31" s="92">
        <f>B31</f>
        <v>42321</v>
      </c>
      <c r="I31" s="93"/>
      <c r="J31" s="92">
        <v>29808</v>
      </c>
      <c r="K31" s="93"/>
      <c r="L31" s="92">
        <v>22291</v>
      </c>
      <c r="N31" s="94">
        <v>30637</v>
      </c>
    </row>
    <row r="32" spans="1:14" s="84" customFormat="1">
      <c r="A32" s="84" t="s">
        <v>461</v>
      </c>
      <c r="B32" s="91">
        <f>'[4]Recon to Reg R Calculation '!B11</f>
        <v>19140</v>
      </c>
      <c r="D32" s="91">
        <v>16816</v>
      </c>
      <c r="F32" s="91">
        <v>17661</v>
      </c>
      <c r="G32" s="91"/>
      <c r="H32" s="92">
        <f>B32</f>
        <v>19140</v>
      </c>
      <c r="I32" s="93"/>
      <c r="J32" s="92">
        <v>16816</v>
      </c>
      <c r="K32" s="93"/>
      <c r="L32" s="92">
        <v>17661</v>
      </c>
      <c r="N32" s="94">
        <v>14119</v>
      </c>
    </row>
    <row r="33" spans="1:14" s="84" customFormat="1">
      <c r="A33" s="84" t="s">
        <v>462</v>
      </c>
      <c r="B33" s="91">
        <f>'[4]Recon to Reg R Calculation '!B9</f>
        <v>-65</v>
      </c>
      <c r="D33" s="95">
        <v>-4</v>
      </c>
      <c r="F33" s="95">
        <v>0</v>
      </c>
      <c r="G33" s="95"/>
      <c r="H33" s="92">
        <f>B33</f>
        <v>-65</v>
      </c>
      <c r="I33" s="93"/>
      <c r="J33" s="92">
        <v>-4</v>
      </c>
      <c r="K33" s="93"/>
      <c r="L33" s="92">
        <v>0</v>
      </c>
      <c r="N33" s="94">
        <v>-47</v>
      </c>
    </row>
    <row r="34" spans="1:14" s="84" customFormat="1">
      <c r="A34" s="84" t="s">
        <v>463</v>
      </c>
      <c r="B34" s="91">
        <f>+'[4]Recon to Reg R Calculation '!B14</f>
        <v>0</v>
      </c>
      <c r="C34" s="97"/>
      <c r="D34" s="91">
        <v>226</v>
      </c>
      <c r="E34" s="97"/>
      <c r="F34" s="91">
        <v>935</v>
      </c>
      <c r="G34" s="91"/>
      <c r="H34" s="92">
        <v>0</v>
      </c>
      <c r="I34" s="93"/>
      <c r="J34" s="92">
        <v>226</v>
      </c>
      <c r="K34" s="93"/>
      <c r="L34" s="92">
        <v>935</v>
      </c>
      <c r="M34" s="97"/>
      <c r="N34" s="94">
        <v>0</v>
      </c>
    </row>
    <row r="35" spans="1:14">
      <c r="H35" s="98"/>
      <c r="I35" s="93"/>
      <c r="J35" s="98"/>
      <c r="K35" s="93"/>
      <c r="L35" s="98"/>
      <c r="N35" s="99"/>
    </row>
    <row r="36" spans="1:14" s="84" customFormat="1" ht="13.5" thickBot="1">
      <c r="A36" s="90" t="s">
        <v>464</v>
      </c>
      <c r="B36" s="100">
        <f>SUM(B22:B34)</f>
        <v>148085.11051972001</v>
      </c>
      <c r="C36" s="90"/>
      <c r="D36" s="100">
        <f>SUM(D22:D34)</f>
        <v>136741</v>
      </c>
      <c r="E36" s="90"/>
      <c r="F36" s="100">
        <f>SUM(F22:F34)</f>
        <v>125061</v>
      </c>
      <c r="G36" s="95"/>
      <c r="H36" s="101">
        <f>SUM(H22:H34)</f>
        <v>144223.11051972001</v>
      </c>
      <c r="I36" s="93">
        <f>+B36-H36</f>
        <v>3862</v>
      </c>
      <c r="J36" s="101">
        <f>SUM(J22:J34)</f>
        <v>131876</v>
      </c>
      <c r="K36" s="93"/>
      <c r="L36" s="101">
        <f>SUM(L22:L34)</f>
        <v>118135</v>
      </c>
      <c r="N36" s="102">
        <v>104629.10945004001</v>
      </c>
    </row>
    <row r="37" spans="1:14" s="84" customFormat="1" ht="13.5" thickTop="1">
      <c r="A37" s="90"/>
      <c r="B37" s="95"/>
      <c r="C37" s="90"/>
      <c r="D37" s="95"/>
      <c r="E37" s="90"/>
      <c r="F37" s="95"/>
      <c r="G37" s="95"/>
      <c r="H37" s="92"/>
      <c r="I37" s="93"/>
      <c r="J37" s="92"/>
      <c r="K37" s="90"/>
      <c r="L37" s="92"/>
      <c r="N37" s="94"/>
    </row>
    <row r="38" spans="1:14" s="84" customFormat="1">
      <c r="A38" s="96" t="s">
        <v>465</v>
      </c>
      <c r="B38" s="95"/>
      <c r="D38" s="95"/>
      <c r="F38" s="95"/>
      <c r="G38" s="95"/>
      <c r="H38" s="92"/>
      <c r="I38" s="93"/>
      <c r="J38" s="92"/>
      <c r="L38" s="92"/>
      <c r="N38" s="94"/>
    </row>
    <row r="39" spans="1:14" s="84" customFormat="1">
      <c r="A39" s="84" t="s">
        <v>466</v>
      </c>
      <c r="B39" s="91">
        <f>-B24-B26-B27</f>
        <v>-37235.273969999995</v>
      </c>
      <c r="D39" s="91">
        <f>-D24-D26-D27</f>
        <v>-41365</v>
      </c>
      <c r="F39" s="91">
        <f>-F24-F26-F27</f>
        <v>-44064</v>
      </c>
      <c r="G39" s="91"/>
      <c r="H39" s="92">
        <f>-H24-H26-H27-H25</f>
        <v>-33379.273969999995</v>
      </c>
      <c r="I39" s="93">
        <f>+B39-H39</f>
        <v>-3856</v>
      </c>
      <c r="J39" s="92">
        <f>-J24-J26-J27-J25</f>
        <v>-36510</v>
      </c>
      <c r="L39" s="92">
        <f>-L24-L26-L27-L25</f>
        <v>-37151</v>
      </c>
      <c r="N39" s="94">
        <v>-22322.3848</v>
      </c>
    </row>
    <row r="40" spans="1:14" s="84" customFormat="1">
      <c r="A40" s="84" t="s">
        <v>467</v>
      </c>
      <c r="B40" s="95">
        <f>-B34</f>
        <v>0</v>
      </c>
      <c r="D40" s="95">
        <v>0</v>
      </c>
      <c r="F40" s="95">
        <v>0</v>
      </c>
      <c r="G40" s="95"/>
      <c r="H40" s="92">
        <f>-H34</f>
        <v>0</v>
      </c>
      <c r="I40" s="93"/>
      <c r="J40" s="92">
        <v>0</v>
      </c>
      <c r="L40" s="92">
        <v>0</v>
      </c>
      <c r="N40" s="94">
        <v>0</v>
      </c>
    </row>
    <row r="41" spans="1:14" s="84" customFormat="1">
      <c r="B41" s="95"/>
      <c r="D41" s="95"/>
      <c r="F41" s="95"/>
      <c r="G41" s="95"/>
      <c r="H41" s="92"/>
      <c r="I41" s="93"/>
      <c r="J41" s="92"/>
      <c r="L41" s="92"/>
      <c r="N41" s="94"/>
    </row>
    <row r="42" spans="1:14" s="84" customFormat="1" ht="13.5" thickBot="1">
      <c r="A42" s="90" t="s">
        <v>468</v>
      </c>
      <c r="B42" s="100">
        <f>B36+B39+B40+B41</f>
        <v>110849.83654972001</v>
      </c>
      <c r="C42" s="103"/>
      <c r="D42" s="100">
        <f>D36+D39+D40+D41</f>
        <v>95376</v>
      </c>
      <c r="E42" s="103"/>
      <c r="F42" s="100">
        <f>F36+F39+F40+F41</f>
        <v>80997</v>
      </c>
      <c r="G42" s="95"/>
      <c r="H42" s="101">
        <f>H36+H39+H40+H41</f>
        <v>110843.83654972001</v>
      </c>
      <c r="I42" s="93">
        <f>+B42-H42</f>
        <v>6</v>
      </c>
      <c r="J42" s="101">
        <f>J36+J39+J40+J41</f>
        <v>95366</v>
      </c>
      <c r="K42" s="103"/>
      <c r="L42" s="101">
        <f>L36+L39+L40+L41</f>
        <v>80984</v>
      </c>
      <c r="N42" s="102">
        <v>82306.724650040007</v>
      </c>
    </row>
    <row r="43" spans="1:14" s="84" customFormat="1" ht="13.5" thickTop="1">
      <c r="B43" s="95"/>
      <c r="D43" s="95"/>
      <c r="F43" s="95"/>
      <c r="G43" s="95"/>
      <c r="H43" s="92"/>
      <c r="I43" s="93"/>
      <c r="J43" s="92"/>
      <c r="L43" s="92"/>
      <c r="N43" s="94"/>
    </row>
    <row r="44" spans="1:14" s="84" customFormat="1">
      <c r="C44" s="96"/>
      <c r="E44" s="96"/>
      <c r="H44" s="104"/>
      <c r="I44" s="93"/>
      <c r="J44" s="104"/>
      <c r="K44" s="96"/>
      <c r="L44" s="104"/>
      <c r="N44" s="99"/>
    </row>
    <row r="45" spans="1:14" s="84" customFormat="1">
      <c r="A45" s="96" t="s">
        <v>469</v>
      </c>
      <c r="B45" s="91">
        <f>B30+B31+B32+B34+B40+B33</f>
        <v>87413</v>
      </c>
      <c r="C45" s="103"/>
      <c r="D45" s="91">
        <f>D30+D31+D32+D34+D40+D33</f>
        <v>70872</v>
      </c>
      <c r="E45" s="103"/>
      <c r="F45" s="91">
        <f>F30+F31+F32+F34+F40+F33</f>
        <v>60658</v>
      </c>
      <c r="G45" s="95"/>
      <c r="H45" s="92">
        <f>H30+H31+H32+H34+H40+H33</f>
        <v>87407</v>
      </c>
      <c r="I45" s="93">
        <f>+B45-H45</f>
        <v>6</v>
      </c>
      <c r="J45" s="92">
        <f>J30+J31+J32+J34+J40+J33</f>
        <v>70854</v>
      </c>
      <c r="L45" s="92">
        <f>L30+L31+L32+L34+L40+L33</f>
        <v>60645</v>
      </c>
      <c r="N45" s="94">
        <v>64392</v>
      </c>
    </row>
    <row r="46" spans="1:14" s="84" customFormat="1">
      <c r="B46" s="95"/>
      <c r="D46" s="95"/>
      <c r="F46" s="95"/>
      <c r="G46" s="95"/>
      <c r="H46" s="92"/>
      <c r="I46" s="93"/>
      <c r="J46" s="92"/>
      <c r="L46" s="92"/>
      <c r="N46" s="94"/>
    </row>
    <row r="47" spans="1:14" s="84" customFormat="1">
      <c r="A47" s="96" t="s">
        <v>470</v>
      </c>
      <c r="B47" s="95">
        <f>B42</f>
        <v>110849.83654972001</v>
      </c>
      <c r="D47" s="95">
        <f>D42</f>
        <v>95376</v>
      </c>
      <c r="F47" s="95">
        <f>F42</f>
        <v>80997</v>
      </c>
      <c r="G47" s="95"/>
      <c r="H47" s="92">
        <f>H42</f>
        <v>110843.83654972001</v>
      </c>
      <c r="I47" s="93">
        <f>+B47-H47</f>
        <v>6</v>
      </c>
      <c r="J47" s="92">
        <f>J42</f>
        <v>95366</v>
      </c>
      <c r="L47" s="92">
        <f>L42</f>
        <v>80984</v>
      </c>
      <c r="N47" s="94">
        <v>82306.724650040007</v>
      </c>
    </row>
    <row r="48" spans="1:14">
      <c r="H48" s="98"/>
      <c r="I48" s="93"/>
      <c r="J48" s="98"/>
      <c r="L48" s="98"/>
      <c r="N48" s="99"/>
    </row>
    <row r="49" spans="1:14" s="82" customFormat="1">
      <c r="A49" s="82" t="s">
        <v>471</v>
      </c>
      <c r="B49" s="105">
        <f>B45/B47</f>
        <v>0.78857130259089037</v>
      </c>
      <c r="D49" s="105">
        <f>D45/D47</f>
        <v>0.7430800201308505</v>
      </c>
      <c r="F49" s="105">
        <f>F45/F47</f>
        <v>0.74889193426917045</v>
      </c>
      <c r="G49" s="106"/>
      <c r="H49" s="107">
        <f>H45/H47</f>
        <v>0.78855985791138505</v>
      </c>
      <c r="I49" s="93"/>
      <c r="J49" s="107">
        <f>J45/J47</f>
        <v>0.74296919237464087</v>
      </c>
      <c r="L49" s="107">
        <f>L45/L47</f>
        <v>0.74885162501234814</v>
      </c>
      <c r="N49" s="108">
        <v>0.78234190795209468</v>
      </c>
    </row>
    <row r="50" spans="1:14" s="82" customFormat="1">
      <c r="G50" s="96"/>
    </row>
    <row r="51" spans="1:14" s="82" customFormat="1">
      <c r="G51" s="96"/>
    </row>
    <row r="52" spans="1:14" s="82" customFormat="1">
      <c r="G52" s="96"/>
    </row>
    <row r="53" spans="1:14" s="82" customFormat="1">
      <c r="G53" s="96"/>
    </row>
    <row r="54" spans="1:14" s="82" customFormat="1">
      <c r="A54" s="82" t="s">
        <v>472</v>
      </c>
      <c r="C54" s="109">
        <f>AVERAGE(B49:D49)</f>
        <v>0.76582566136087049</v>
      </c>
      <c r="E54" s="109">
        <f>AVERAGE(D49:F49)</f>
        <v>0.74598597720001047</v>
      </c>
      <c r="G54" s="96"/>
      <c r="I54" s="109">
        <f>AVERAGE(H49:J49)</f>
        <v>0.76576452514301296</v>
      </c>
      <c r="K54" s="109">
        <f>AVERAGE(J49:L49)</f>
        <v>0.74591040869349445</v>
      </c>
    </row>
    <row r="56" spans="1:14">
      <c r="A56" s="84" t="s">
        <v>473</v>
      </c>
    </row>
    <row r="58" spans="1:14">
      <c r="A58" s="110"/>
    </row>
  </sheetData>
  <pageMargins left="0.21" right="0.34" top="0.76" bottom="1" header="0.5" footer="0.5"/>
  <pageSetup scale="63" orientation="landscape" r:id="rId1"/>
  <headerFooter alignWithMargins="0">
    <oddHeader>&amp;R&amp;D &amp;T</oddHeader>
    <oddFooter>&amp;L&amp;Z&amp;F</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6"/>
  <sheetViews>
    <sheetView showGridLines="0" zoomScale="80" workbookViewId="0"/>
  </sheetViews>
  <sheetFormatPr defaultRowHeight="12.75"/>
  <cols>
    <col min="1" max="1" width="3.7109375" style="119" customWidth="1"/>
    <col min="2" max="16384" width="9.140625" style="119"/>
  </cols>
  <sheetData>
    <row r="1" spans="1:18" ht="18">
      <c r="A1" s="153" t="s">
        <v>538</v>
      </c>
    </row>
    <row r="4" spans="1:18" ht="16.5" thickBot="1">
      <c r="C4" s="183" t="s">
        <v>539</v>
      </c>
      <c r="D4" s="183"/>
      <c r="E4" s="183"/>
      <c r="F4" s="183"/>
      <c r="G4" s="183"/>
      <c r="H4" s="154"/>
      <c r="I4" s="154"/>
      <c r="J4" s="154"/>
      <c r="K4" s="154"/>
      <c r="L4" s="154"/>
      <c r="M4" s="154"/>
      <c r="N4" s="154"/>
      <c r="O4" s="154"/>
      <c r="P4" s="154"/>
      <c r="Q4" s="154"/>
      <c r="R4" s="154"/>
    </row>
    <row r="5" spans="1:18" ht="15.75" thickBot="1">
      <c r="C5" s="155">
        <v>42384</v>
      </c>
      <c r="D5" s="156">
        <v>42415</v>
      </c>
      <c r="E5" s="156">
        <v>42444</v>
      </c>
      <c r="F5" s="156">
        <v>42475</v>
      </c>
      <c r="G5" s="156">
        <v>42505</v>
      </c>
      <c r="H5" s="156">
        <v>42536</v>
      </c>
      <c r="I5" s="156">
        <v>42566</v>
      </c>
      <c r="J5" s="156">
        <v>42597</v>
      </c>
      <c r="K5" s="156">
        <v>42628</v>
      </c>
      <c r="L5" s="156">
        <v>42658</v>
      </c>
      <c r="M5" s="156">
        <v>42689</v>
      </c>
      <c r="N5" s="156">
        <v>42719</v>
      </c>
      <c r="O5" s="156">
        <v>42385</v>
      </c>
      <c r="P5" s="156">
        <v>42416</v>
      </c>
      <c r="Q5" s="156">
        <v>42445</v>
      </c>
      <c r="R5" s="156">
        <v>42476</v>
      </c>
    </row>
    <row r="6" spans="1:18" ht="15.75" thickBot="1">
      <c r="C6" s="157" t="s">
        <v>540</v>
      </c>
      <c r="D6" s="158" t="s">
        <v>540</v>
      </c>
      <c r="E6" s="158" t="s">
        <v>540</v>
      </c>
      <c r="F6" s="158" t="s">
        <v>540</v>
      </c>
      <c r="G6" s="158" t="s">
        <v>540</v>
      </c>
      <c r="H6" s="158" t="s">
        <v>540</v>
      </c>
      <c r="I6" s="158" t="s">
        <v>540</v>
      </c>
      <c r="J6" s="158" t="s">
        <v>540</v>
      </c>
      <c r="K6" s="158" t="s">
        <v>540</v>
      </c>
      <c r="L6" s="158" t="s">
        <v>540</v>
      </c>
      <c r="M6" s="158" t="s">
        <v>540</v>
      </c>
      <c r="N6" s="158" t="s">
        <v>540</v>
      </c>
      <c r="O6" s="158" t="s">
        <v>540</v>
      </c>
      <c r="P6" s="159" t="s">
        <v>541</v>
      </c>
      <c r="Q6" s="158" t="s">
        <v>540</v>
      </c>
      <c r="R6" s="158" t="s">
        <v>540</v>
      </c>
    </row>
  </sheetData>
  <mergeCells count="1">
    <mergeCell ref="C4:G4"/>
  </mergeCells>
  <pageMargins left="0.74803149606299213" right="0.74803149606299213" top="0.98425196850393704" bottom="0.98425196850393704" header="0.51181102362204722" footer="0.51181102362204722"/>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showGridLines="0" zoomScale="80" workbookViewId="0"/>
  </sheetViews>
  <sheetFormatPr defaultRowHeight="12.75"/>
  <cols>
    <col min="1" max="16384" width="9.140625" style="119"/>
  </cols>
  <sheetData>
    <row r="1" spans="1:1" ht="15.75">
      <c r="A1" s="160" t="s">
        <v>542</v>
      </c>
    </row>
    <row r="2" spans="1:1" ht="15.75">
      <c r="A2" s="161" t="s">
        <v>543</v>
      </c>
    </row>
    <row r="3" spans="1:1" ht="15.75">
      <c r="A3" s="161" t="s">
        <v>544</v>
      </c>
    </row>
    <row r="4" spans="1:1" ht="15.75">
      <c r="A4" s="150"/>
    </row>
    <row r="5" spans="1:1" ht="15.75">
      <c r="A5" s="162" t="s">
        <v>545</v>
      </c>
    </row>
    <row r="6" spans="1:1" ht="15.75">
      <c r="A6" s="150"/>
    </row>
    <row r="7" spans="1:1" ht="15.75">
      <c r="A7" s="162" t="s">
        <v>546</v>
      </c>
    </row>
    <row r="8" spans="1:1" ht="15.75">
      <c r="A8" s="161" t="s">
        <v>547</v>
      </c>
    </row>
  </sheetData>
  <pageMargins left="0.74803149606299213" right="0.74803149606299213" top="0.98425196850393704" bottom="0.98425196850393704" header="0.51181102362204722" footer="0.51181102362204722"/>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21"/>
  <sheetViews>
    <sheetView showGridLines="0" zoomScale="80" workbookViewId="0"/>
  </sheetViews>
  <sheetFormatPr defaultRowHeight="12.75"/>
  <cols>
    <col min="1" max="16384" width="9.140625" style="83"/>
  </cols>
  <sheetData>
    <row r="1" spans="1:5" ht="15.75">
      <c r="A1" s="163" t="s">
        <v>548</v>
      </c>
    </row>
    <row r="2" spans="1:5" ht="15">
      <c r="A2" s="152"/>
    </row>
    <row r="3" spans="1:5" ht="15.75">
      <c r="A3" s="162" t="s">
        <v>549</v>
      </c>
    </row>
    <row r="4" spans="1:5" ht="15.75">
      <c r="A4" s="164" t="s">
        <v>550</v>
      </c>
    </row>
    <row r="5" spans="1:5" ht="15.75">
      <c r="A5" s="164"/>
    </row>
    <row r="6" spans="1:5" ht="15.75">
      <c r="A6" s="162" t="s">
        <v>551</v>
      </c>
    </row>
    <row r="7" spans="1:5" ht="13.5" thickBot="1"/>
    <row r="8" spans="1:5" ht="15.75" thickBot="1">
      <c r="B8" s="139" t="s">
        <v>514</v>
      </c>
      <c r="C8" s="165" t="s">
        <v>552</v>
      </c>
      <c r="D8" s="149" t="s">
        <v>553</v>
      </c>
      <c r="E8" s="149" t="s">
        <v>554</v>
      </c>
    </row>
    <row r="9" spans="1:5" ht="15.75" thickBot="1">
      <c r="B9" s="144">
        <v>42444</v>
      </c>
      <c r="C9" s="145">
        <v>315</v>
      </c>
      <c r="D9" s="166">
        <v>16062</v>
      </c>
      <c r="E9" s="167">
        <v>0.02</v>
      </c>
    </row>
    <row r="10" spans="1:5" ht="15.75" thickBot="1">
      <c r="B10" s="148">
        <v>42475</v>
      </c>
      <c r="C10" s="145">
        <v>316</v>
      </c>
      <c r="D10" s="168">
        <v>15997</v>
      </c>
      <c r="E10" s="169">
        <v>0.02</v>
      </c>
    </row>
    <row r="11" spans="1:5" ht="15.75" thickBot="1">
      <c r="B11" s="148">
        <v>42505</v>
      </c>
      <c r="C11" s="145">
        <v>320</v>
      </c>
      <c r="D11" s="145">
        <v>15962</v>
      </c>
      <c r="E11" s="169">
        <v>0.02</v>
      </c>
    </row>
    <row r="12" spans="1:5" ht="15.75" thickBot="1">
      <c r="B12" s="148">
        <v>42536</v>
      </c>
      <c r="C12" s="145">
        <v>320</v>
      </c>
      <c r="D12" s="145">
        <v>15917</v>
      </c>
      <c r="E12" s="169">
        <v>0.02</v>
      </c>
    </row>
    <row r="13" spans="1:5" ht="15.75" thickBot="1">
      <c r="B13" s="148">
        <v>42566</v>
      </c>
      <c r="C13" s="145">
        <v>319</v>
      </c>
      <c r="D13" s="145">
        <v>15883</v>
      </c>
      <c r="E13" s="169">
        <v>0.02</v>
      </c>
    </row>
    <row r="14" spans="1:5" ht="15.75" thickBot="1">
      <c r="B14" s="148">
        <v>42597</v>
      </c>
      <c r="C14" s="145">
        <v>320</v>
      </c>
      <c r="D14" s="145">
        <v>15832</v>
      </c>
      <c r="E14" s="169">
        <v>0.02</v>
      </c>
    </row>
    <row r="15" spans="1:5" ht="15.75" thickBot="1">
      <c r="B15" s="148">
        <v>42628</v>
      </c>
      <c r="C15" s="145">
        <v>323</v>
      </c>
      <c r="D15" s="145">
        <v>15814</v>
      </c>
      <c r="E15" s="169">
        <v>0.02</v>
      </c>
    </row>
    <row r="16" spans="1:5" ht="15.75" thickBot="1">
      <c r="B16" s="148">
        <v>42658</v>
      </c>
      <c r="C16" s="166">
        <v>320</v>
      </c>
      <c r="D16" s="166">
        <v>15786</v>
      </c>
      <c r="E16" s="169">
        <v>0.02</v>
      </c>
    </row>
    <row r="17" spans="2:5" ht="15.75" thickBot="1">
      <c r="B17" s="148">
        <v>42689</v>
      </c>
      <c r="C17" s="168">
        <v>320</v>
      </c>
      <c r="D17" s="168">
        <v>15743</v>
      </c>
      <c r="E17" s="169">
        <v>0.02</v>
      </c>
    </row>
    <row r="18" spans="2:5" ht="15.75" thickBot="1">
      <c r="B18" s="148">
        <v>42719</v>
      </c>
      <c r="C18" s="145">
        <v>320</v>
      </c>
      <c r="D18" s="145">
        <v>15650</v>
      </c>
      <c r="E18" s="169">
        <v>0.02</v>
      </c>
    </row>
    <row r="19" spans="2:5" ht="15.75" thickBot="1">
      <c r="B19" s="148">
        <v>42385</v>
      </c>
      <c r="C19" s="145">
        <v>323</v>
      </c>
      <c r="D19" s="145">
        <v>15621</v>
      </c>
      <c r="E19" s="169">
        <v>0.02</v>
      </c>
    </row>
    <row r="20" spans="2:5" ht="15.75" thickBot="1">
      <c r="B20" s="148">
        <v>42416</v>
      </c>
      <c r="C20" s="145">
        <v>329</v>
      </c>
      <c r="D20" s="145">
        <v>15555</v>
      </c>
      <c r="E20" s="169">
        <v>0.02</v>
      </c>
    </row>
    <row r="21" spans="2:5" ht="15.75" thickBot="1">
      <c r="B21" s="148">
        <v>42445</v>
      </c>
      <c r="C21" s="145">
        <v>335</v>
      </c>
      <c r="D21" s="145">
        <v>15495</v>
      </c>
      <c r="E21" s="169">
        <v>0.02</v>
      </c>
    </row>
  </sheetData>
  <pageMargins left="0.74803149606299213" right="0.74803149606299213" top="0.98425196850393704" bottom="0.98425196850393704" header="0.51181102362204722" footer="0.51181102362204722"/>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23"/>
  <sheetViews>
    <sheetView showGridLines="0" zoomScale="80" workbookViewId="0"/>
  </sheetViews>
  <sheetFormatPr defaultRowHeight="12.75"/>
  <cols>
    <col min="1" max="2" width="9.140625" style="83"/>
    <col min="3" max="3" width="26.85546875" style="83" customWidth="1"/>
    <col min="4" max="16384" width="9.140625" style="83"/>
  </cols>
  <sheetData>
    <row r="1" spans="1:3" ht="15.75">
      <c r="A1" s="163" t="s">
        <v>555</v>
      </c>
    </row>
    <row r="4" spans="1:3" ht="15.75">
      <c r="A4" s="161" t="s">
        <v>556</v>
      </c>
    </row>
    <row r="5" spans="1:3" ht="15.75">
      <c r="A5" s="161"/>
    </row>
    <row r="6" spans="1:3" ht="15.75">
      <c r="A6" s="161" t="s">
        <v>557</v>
      </c>
    </row>
    <row r="9" spans="1:3" ht="13.5" thickBot="1"/>
    <row r="10" spans="1:3" ht="28.5" thickBot="1">
      <c r="B10" s="154"/>
      <c r="C10" s="170" t="s">
        <v>558</v>
      </c>
    </row>
    <row r="11" spans="1:3" ht="15.75" thickBot="1">
      <c r="B11" s="171">
        <v>42444</v>
      </c>
      <c r="C11" s="145">
        <v>36</v>
      </c>
    </row>
    <row r="12" spans="1:3" ht="15.75" thickBot="1">
      <c r="B12" s="172">
        <v>42475</v>
      </c>
      <c r="C12" s="145">
        <v>33</v>
      </c>
    </row>
    <row r="13" spans="1:3" ht="15.75" thickBot="1">
      <c r="B13" s="172">
        <v>42505</v>
      </c>
      <c r="C13" s="145">
        <v>44</v>
      </c>
    </row>
    <row r="14" spans="1:3" ht="15.75" thickBot="1">
      <c r="B14" s="172">
        <v>42536</v>
      </c>
      <c r="C14" s="145">
        <v>68</v>
      </c>
    </row>
    <row r="15" spans="1:3" ht="15.75" thickBot="1">
      <c r="B15" s="172">
        <v>42566</v>
      </c>
      <c r="C15" s="145">
        <v>26</v>
      </c>
    </row>
    <row r="16" spans="1:3" ht="15.75" thickBot="1">
      <c r="B16" s="172">
        <v>42597</v>
      </c>
      <c r="C16" s="145">
        <v>48</v>
      </c>
    </row>
    <row r="17" spans="2:3" ht="15.75" thickBot="1">
      <c r="B17" s="172">
        <v>42628</v>
      </c>
      <c r="C17" s="145">
        <v>37</v>
      </c>
    </row>
    <row r="18" spans="2:3" ht="15.75" thickBot="1">
      <c r="B18" s="172">
        <v>42658</v>
      </c>
      <c r="C18" s="145">
        <v>21</v>
      </c>
    </row>
    <row r="19" spans="2:3" ht="15.75" thickBot="1">
      <c r="B19" s="172">
        <v>42689</v>
      </c>
      <c r="C19" s="145">
        <v>23</v>
      </c>
    </row>
    <row r="20" spans="2:3" ht="15.75" thickBot="1">
      <c r="B20" s="172">
        <v>42719</v>
      </c>
      <c r="C20" s="145">
        <v>34</v>
      </c>
    </row>
    <row r="21" spans="2:3" ht="15.75" thickBot="1">
      <c r="B21" s="172">
        <v>42385</v>
      </c>
      <c r="C21" s="145">
        <v>9</v>
      </c>
    </row>
    <row r="22" spans="2:3" ht="15.75" thickBot="1">
      <c r="B22" s="172">
        <v>42416</v>
      </c>
      <c r="C22" s="145">
        <v>54</v>
      </c>
    </row>
    <row r="23" spans="2:3" ht="15.75" thickBot="1">
      <c r="B23" s="172">
        <v>42445</v>
      </c>
      <c r="C23" s="145">
        <v>0</v>
      </c>
    </row>
  </sheetData>
  <pageMargins left="0.74803149606299213" right="0.74803149606299213"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Q15"/>
  <sheetViews>
    <sheetView showGridLines="0" zoomScale="90" zoomScaleNormal="90" workbookViewId="0">
      <selection activeCell="B30" sqref="B30"/>
    </sheetView>
  </sheetViews>
  <sheetFormatPr defaultRowHeight="15"/>
  <cols>
    <col min="1" max="1" width="3" customWidth="1"/>
    <col min="2" max="2" width="27.5703125" bestFit="1" customWidth="1"/>
    <col min="5" max="5" width="9.7109375" bestFit="1" customWidth="1"/>
    <col min="6" max="6" width="0.7109375" style="1" customWidth="1"/>
    <col min="9" max="9" width="9.7109375" bestFit="1" customWidth="1"/>
    <col min="10" max="10" width="0.7109375" style="1" customWidth="1"/>
    <col min="13" max="13" width="9.7109375" bestFit="1" customWidth="1"/>
    <col min="14" max="14" width="0.85546875" style="1" customWidth="1"/>
    <col min="16" max="16" width="11.42578125" customWidth="1"/>
    <col min="17" max="17" width="9.7109375" bestFit="1" customWidth="1"/>
    <col min="18" max="18" width="0.85546875" customWidth="1"/>
    <col min="21" max="21" width="9.7109375" bestFit="1" customWidth="1"/>
  </cols>
  <sheetData>
    <row r="1" spans="2:17" ht="15.75" thickBot="1">
      <c r="B1" s="174" t="s">
        <v>17</v>
      </c>
      <c r="C1" s="175"/>
      <c r="D1" s="175"/>
      <c r="E1" s="175"/>
      <c r="F1" s="175"/>
      <c r="G1" s="175"/>
      <c r="H1" s="175"/>
      <c r="I1" s="175"/>
      <c r="J1" s="175"/>
      <c r="K1" s="175"/>
      <c r="L1" s="175"/>
      <c r="M1" s="175"/>
      <c r="N1" s="175"/>
      <c r="O1" s="175"/>
      <c r="P1" s="175"/>
      <c r="Q1" s="176"/>
    </row>
    <row r="2" spans="2:17" ht="15.75" thickBot="1">
      <c r="B2" s="2"/>
      <c r="C2" s="177" t="s">
        <v>0</v>
      </c>
      <c r="D2" s="178"/>
      <c r="E2" s="179"/>
      <c r="G2" s="177" t="s">
        <v>1</v>
      </c>
      <c r="H2" s="178"/>
      <c r="I2" s="179"/>
      <c r="K2" s="177" t="s">
        <v>2</v>
      </c>
      <c r="L2" s="178"/>
      <c r="M2" s="179"/>
      <c r="O2" s="177" t="s">
        <v>3</v>
      </c>
      <c r="P2" s="178"/>
      <c r="Q2" s="179"/>
    </row>
    <row r="3" spans="2:17" ht="15.75" thickBot="1">
      <c r="B3" s="3" t="s">
        <v>4</v>
      </c>
      <c r="C3" s="4">
        <v>2015</v>
      </c>
      <c r="D3" s="5">
        <v>2016</v>
      </c>
      <c r="E3" s="6" t="s">
        <v>5</v>
      </c>
      <c r="F3" s="7"/>
      <c r="G3" s="4">
        <v>2015</v>
      </c>
      <c r="H3" s="5">
        <v>2016</v>
      </c>
      <c r="I3" s="6" t="s">
        <v>5</v>
      </c>
      <c r="J3" s="7"/>
      <c r="K3" s="4">
        <v>2015</v>
      </c>
      <c r="L3" s="5">
        <v>2016</v>
      </c>
      <c r="M3" s="6" t="s">
        <v>5</v>
      </c>
      <c r="N3" s="7"/>
      <c r="O3" s="4">
        <v>2015</v>
      </c>
      <c r="P3" s="5">
        <v>2016</v>
      </c>
      <c r="Q3" s="6" t="s">
        <v>5</v>
      </c>
    </row>
    <row r="4" spans="2:17">
      <c r="B4" s="9" t="s">
        <v>6</v>
      </c>
      <c r="C4" s="10" t="s">
        <v>16</v>
      </c>
      <c r="D4" s="11">
        <v>4.4999999999999998E-2</v>
      </c>
      <c r="E4" s="12"/>
      <c r="F4" s="7"/>
      <c r="G4" s="10" t="s">
        <v>16</v>
      </c>
      <c r="H4" s="11">
        <v>0.06</v>
      </c>
      <c r="I4" s="12"/>
      <c r="J4" s="7"/>
      <c r="K4" s="10" t="s">
        <v>16</v>
      </c>
      <c r="L4" s="11">
        <v>0.1</v>
      </c>
      <c r="M4" s="12"/>
      <c r="N4" s="7"/>
      <c r="O4" s="10" t="s">
        <v>16</v>
      </c>
      <c r="P4" s="11">
        <v>0.04</v>
      </c>
      <c r="Q4" s="12"/>
    </row>
    <row r="5" spans="2:17">
      <c r="B5" s="13" t="s">
        <v>7</v>
      </c>
      <c r="C5" s="10" t="s">
        <v>16</v>
      </c>
      <c r="D5" s="11">
        <v>2.75E-2</v>
      </c>
      <c r="E5" s="12"/>
      <c r="F5" s="7"/>
      <c r="G5" s="10" t="s">
        <v>16</v>
      </c>
      <c r="H5" s="11">
        <v>2.75E-2</v>
      </c>
      <c r="I5" s="12"/>
      <c r="J5" s="7"/>
      <c r="K5" s="10" t="s">
        <v>16</v>
      </c>
      <c r="L5" s="11">
        <v>2.75E-2</v>
      </c>
      <c r="M5" s="12"/>
      <c r="N5" s="7"/>
      <c r="O5" s="10" t="s">
        <v>16</v>
      </c>
      <c r="P5" s="11">
        <v>2.75E-2</v>
      </c>
      <c r="Q5" s="12"/>
    </row>
    <row r="6" spans="2:17" ht="15.75" thickBot="1">
      <c r="B6" s="13" t="s">
        <v>8</v>
      </c>
      <c r="C6" s="10" t="s">
        <v>16</v>
      </c>
      <c r="D6" s="11">
        <v>4.3499999999999997E-2</v>
      </c>
      <c r="E6" s="12"/>
      <c r="F6" s="7"/>
      <c r="G6" s="10" t="s">
        <v>16</v>
      </c>
      <c r="H6" s="11">
        <v>4.3499999999999997E-2</v>
      </c>
      <c r="I6" s="12"/>
      <c r="J6" s="7"/>
      <c r="K6" s="10" t="s">
        <v>16</v>
      </c>
      <c r="L6" s="11">
        <v>4.5999999999999999E-2</v>
      </c>
      <c r="M6" s="12"/>
      <c r="N6" s="7"/>
      <c r="O6" s="10" t="s">
        <v>16</v>
      </c>
      <c r="P6" s="11">
        <v>0.01</v>
      </c>
      <c r="Q6" s="12"/>
    </row>
    <row r="7" spans="2:17" ht="15.75" thickBot="1">
      <c r="B7" s="14" t="s">
        <v>9</v>
      </c>
      <c r="C7" s="15" t="s">
        <v>16</v>
      </c>
      <c r="D7" s="16">
        <f>SUM(D4:D6)</f>
        <v>0.11599999999999999</v>
      </c>
      <c r="E7" s="17"/>
      <c r="F7" s="7"/>
      <c r="G7" s="15" t="s">
        <v>16</v>
      </c>
      <c r="H7" s="18">
        <f>SUM(H4:H6)</f>
        <v>0.13100000000000001</v>
      </c>
      <c r="I7" s="17"/>
      <c r="J7" s="7"/>
      <c r="K7" s="15" t="s">
        <v>16</v>
      </c>
      <c r="L7" s="18">
        <f>SUM(L4:L6)</f>
        <v>0.17349999999999999</v>
      </c>
      <c r="M7" s="17"/>
      <c r="N7" s="7"/>
      <c r="O7" s="15" t="s">
        <v>16</v>
      </c>
      <c r="P7" s="18">
        <f>SUM(P4:P6)</f>
        <v>7.7499999999999999E-2</v>
      </c>
      <c r="Q7" s="17"/>
    </row>
    <row r="8" spans="2:17" ht="15.75" thickBot="1">
      <c r="B8" s="13" t="s">
        <v>10</v>
      </c>
      <c r="C8" s="10" t="s">
        <v>16</v>
      </c>
      <c r="D8" s="11">
        <v>0.05</v>
      </c>
      <c r="E8" s="12"/>
      <c r="F8" s="7"/>
      <c r="G8" s="10" t="s">
        <v>16</v>
      </c>
      <c r="H8" s="11">
        <v>0.05</v>
      </c>
      <c r="I8" s="12"/>
      <c r="J8" s="7"/>
      <c r="K8" s="10" t="s">
        <v>16</v>
      </c>
      <c r="L8" s="11">
        <v>0.05</v>
      </c>
      <c r="M8" s="12"/>
      <c r="N8" s="7"/>
      <c r="O8" s="10" t="s">
        <v>16</v>
      </c>
      <c r="P8" s="11">
        <v>0.01</v>
      </c>
      <c r="Q8" s="12"/>
    </row>
    <row r="9" spans="2:17" ht="15.75" thickBot="1">
      <c r="B9" s="14" t="s">
        <v>11</v>
      </c>
      <c r="C9" s="15" t="s">
        <v>16</v>
      </c>
      <c r="D9" s="18">
        <f>SUM(D7:D8)</f>
        <v>0.16599999999999998</v>
      </c>
      <c r="E9" s="17"/>
      <c r="F9" s="7"/>
      <c r="G9" s="15" t="s">
        <v>16</v>
      </c>
      <c r="H9" s="18">
        <f>SUM(H7:H8)</f>
        <v>0.18099999999999999</v>
      </c>
      <c r="I9" s="17"/>
      <c r="J9" s="7"/>
      <c r="K9" s="15" t="s">
        <v>16</v>
      </c>
      <c r="L9" s="18">
        <f>SUM(L7:L8)</f>
        <v>0.22349999999999998</v>
      </c>
      <c r="M9" s="17"/>
      <c r="N9" s="7"/>
      <c r="O9" s="15" t="s">
        <v>16</v>
      </c>
      <c r="P9" s="18">
        <f>SUM(P7:P8)</f>
        <v>8.7499999999999994E-2</v>
      </c>
      <c r="Q9" s="17"/>
    </row>
    <row r="10" spans="2:17">
      <c r="B10" s="13" t="s">
        <v>12</v>
      </c>
      <c r="C10" s="10" t="s">
        <v>16</v>
      </c>
      <c r="D10" s="11">
        <v>0</v>
      </c>
      <c r="E10" s="12"/>
      <c r="F10" s="7"/>
      <c r="G10" s="10" t="s">
        <v>16</v>
      </c>
      <c r="H10" s="11">
        <v>0</v>
      </c>
      <c r="I10" s="12"/>
      <c r="J10" s="7"/>
      <c r="K10" s="10" t="s">
        <v>16</v>
      </c>
      <c r="L10" s="11">
        <v>0</v>
      </c>
      <c r="M10" s="12"/>
      <c r="N10" s="7"/>
      <c r="O10" s="10" t="s">
        <v>16</v>
      </c>
      <c r="P10" s="11">
        <v>0</v>
      </c>
      <c r="Q10" s="12"/>
    </row>
    <row r="11" spans="2:17" ht="15.75" thickBot="1">
      <c r="B11" s="13" t="s">
        <v>13</v>
      </c>
      <c r="C11" s="10" t="s">
        <v>16</v>
      </c>
      <c r="D11" s="11">
        <v>0.02</v>
      </c>
      <c r="E11" s="12"/>
      <c r="F11" s="7"/>
      <c r="G11" s="10" t="s">
        <v>16</v>
      </c>
      <c r="H11" s="11">
        <v>0.02</v>
      </c>
      <c r="I11" s="12"/>
      <c r="J11" s="7"/>
      <c r="K11" s="10" t="s">
        <v>16</v>
      </c>
      <c r="L11" s="11">
        <v>0.02</v>
      </c>
      <c r="M11" s="12"/>
      <c r="N11" s="7"/>
      <c r="O11" s="10" t="s">
        <v>16</v>
      </c>
      <c r="P11" s="11">
        <v>0.02</v>
      </c>
      <c r="Q11" s="12"/>
    </row>
    <row r="12" spans="2:17" ht="15.75" thickBot="1">
      <c r="B12" s="14" t="s">
        <v>14</v>
      </c>
      <c r="C12" s="15" t="s">
        <v>16</v>
      </c>
      <c r="D12" s="18">
        <f>SUM(D9:D11)</f>
        <v>0.18599999999999997</v>
      </c>
      <c r="E12" s="17"/>
      <c r="F12" s="7"/>
      <c r="G12" s="15" t="s">
        <v>16</v>
      </c>
      <c r="H12" s="18">
        <f>SUM(H9:H11)</f>
        <v>0.20099999999999998</v>
      </c>
      <c r="I12" s="17"/>
      <c r="J12" s="7"/>
      <c r="K12" s="15" t="s">
        <v>16</v>
      </c>
      <c r="L12" s="18">
        <f>SUM(L9:L11)</f>
        <v>0.24349999999999997</v>
      </c>
      <c r="M12" s="17"/>
      <c r="N12" s="7"/>
      <c r="O12" s="15" t="s">
        <v>16</v>
      </c>
      <c r="P12" s="18">
        <f>SUM(P9:P11)</f>
        <v>0.1075</v>
      </c>
      <c r="Q12" s="17"/>
    </row>
    <row r="13" spans="2:17" ht="7.5" customHeight="1" thickBot="1">
      <c r="B13" s="8"/>
      <c r="C13" s="19"/>
      <c r="D13" s="19"/>
      <c r="E13" s="19"/>
      <c r="G13" s="19"/>
      <c r="H13" s="19"/>
      <c r="I13" s="19"/>
      <c r="K13" s="19"/>
      <c r="L13" s="19"/>
      <c r="M13" s="19"/>
      <c r="O13" s="19"/>
      <c r="P13" s="19"/>
      <c r="Q13" s="19"/>
    </row>
    <row r="14" spans="2:17" s="27" customFormat="1" ht="15.75" thickBot="1">
      <c r="B14" s="20" t="s">
        <v>15</v>
      </c>
      <c r="C14" s="21" t="s">
        <v>16</v>
      </c>
      <c r="D14" s="22" t="s">
        <v>16</v>
      </c>
      <c r="E14" s="25"/>
      <c r="F14" s="23"/>
      <c r="G14" s="21" t="s">
        <v>16</v>
      </c>
      <c r="H14" s="22" t="s">
        <v>16</v>
      </c>
      <c r="I14" s="26"/>
      <c r="J14" s="23"/>
      <c r="K14" s="21" t="s">
        <v>16</v>
      </c>
      <c r="L14" s="22" t="s">
        <v>16</v>
      </c>
      <c r="M14" s="26"/>
      <c r="N14" s="23"/>
      <c r="O14" s="21" t="s">
        <v>16</v>
      </c>
      <c r="P14" s="22" t="s">
        <v>16</v>
      </c>
      <c r="Q14" s="26"/>
    </row>
    <row r="15" spans="2:17">
      <c r="B15" s="24" t="s">
        <v>18</v>
      </c>
    </row>
  </sheetData>
  <mergeCells count="5">
    <mergeCell ref="B1:Q1"/>
    <mergeCell ref="C2:E2"/>
    <mergeCell ref="G2:I2"/>
    <mergeCell ref="K2:M2"/>
    <mergeCell ref="O2:Q2"/>
  </mergeCells>
  <pageMargins left="0.7" right="0.7" top="0.75" bottom="0.75" header="0.3" footer="0.3"/>
  <pageSetup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9"/>
  <sheetViews>
    <sheetView showGridLines="0" zoomScale="80" workbookViewId="0">
      <selection activeCell="D36" sqref="D36"/>
    </sheetView>
  </sheetViews>
  <sheetFormatPr defaultRowHeight="12.75"/>
  <cols>
    <col min="1" max="1" width="3.7109375" style="119" customWidth="1"/>
    <col min="2" max="2" width="9.140625" style="119"/>
    <col min="3" max="3" width="81.28515625" style="119" bestFit="1" customWidth="1"/>
    <col min="4" max="4" width="11.7109375" style="119" bestFit="1" customWidth="1"/>
    <col min="5" max="5" width="12" style="119" bestFit="1" customWidth="1"/>
    <col min="6" max="16384" width="9.140625" style="119"/>
  </cols>
  <sheetData>
    <row r="1" spans="1:5" ht="15.75">
      <c r="A1" s="138" t="s">
        <v>503</v>
      </c>
    </row>
    <row r="5" spans="1:5" ht="15">
      <c r="C5" s="127" t="s">
        <v>504</v>
      </c>
      <c r="D5"/>
      <c r="E5"/>
    </row>
    <row r="6" spans="1:5" ht="15.75" thickBot="1">
      <c r="C6" s="128" t="s">
        <v>505</v>
      </c>
      <c r="D6" s="128" t="s">
        <v>506</v>
      </c>
      <c r="E6" s="129">
        <v>42719</v>
      </c>
    </row>
    <row r="7" spans="1:5" ht="15.75" thickBot="1">
      <c r="C7" s="130" t="s">
        <v>507</v>
      </c>
      <c r="D7" s="131" t="s">
        <v>508</v>
      </c>
      <c r="E7" s="131" t="s">
        <v>509</v>
      </c>
    </row>
    <row r="8" spans="1:5" ht="15.75" thickBot="1">
      <c r="C8" s="132" t="s">
        <v>510</v>
      </c>
      <c r="D8" s="133" t="s">
        <v>508</v>
      </c>
      <c r="E8" s="134">
        <v>0.84499999999999997</v>
      </c>
    </row>
    <row r="9" spans="1:5" ht="15.75" thickBot="1">
      <c r="C9" s="135" t="s">
        <v>511</v>
      </c>
      <c r="D9" s="136" t="s">
        <v>508</v>
      </c>
      <c r="E9" s="137">
        <v>0.11600000000000001</v>
      </c>
    </row>
  </sheetData>
  <pageMargins left="0.74803149606299213" right="0.74803149606299213"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showGridLines="0" zoomScale="80" workbookViewId="0">
      <selection activeCell="J36" sqref="J36"/>
    </sheetView>
  </sheetViews>
  <sheetFormatPr defaultRowHeight="12.75"/>
  <cols>
    <col min="1" max="1" width="3.7109375" style="119" customWidth="1"/>
    <col min="2" max="2" width="9.140625" style="119"/>
    <col min="3" max="3" width="81.28515625" style="119" bestFit="1" customWidth="1"/>
    <col min="4" max="4" width="11.7109375" style="119" bestFit="1" customWidth="1"/>
    <col min="5" max="5" width="12" style="119" bestFit="1" customWidth="1"/>
    <col min="6" max="16384" width="9.140625" style="119"/>
  </cols>
  <sheetData>
    <row r="1" spans="1:1" ht="15.75">
      <c r="A1" s="138" t="s">
        <v>512</v>
      </c>
    </row>
  </sheetData>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
  <sheetViews>
    <sheetView workbookViewId="0">
      <selection activeCell="C25" sqref="C25"/>
    </sheetView>
  </sheetViews>
  <sheetFormatPr defaultRowHeight="15"/>
  <cols>
    <col min="2" max="2" width="24.85546875" bestFit="1" customWidth="1"/>
    <col min="3" max="3" width="51.7109375" bestFit="1" customWidth="1"/>
    <col min="4" max="5" width="11.140625" customWidth="1"/>
    <col min="6" max="12" width="12.42578125" customWidth="1"/>
    <col min="13" max="13" width="3.5703125" customWidth="1"/>
  </cols>
  <sheetData>
    <row r="1" spans="2:14">
      <c r="B1" s="27"/>
      <c r="C1" s="27"/>
      <c r="D1" s="27"/>
      <c r="E1" s="27"/>
      <c r="F1" s="27"/>
      <c r="G1" s="27"/>
      <c r="H1" s="27"/>
      <c r="I1" s="27"/>
      <c r="J1" s="27"/>
      <c r="K1" s="27"/>
      <c r="L1" s="27"/>
      <c r="M1" s="27"/>
      <c r="N1" s="27"/>
    </row>
    <row r="2" spans="2:14">
      <c r="B2" s="27"/>
      <c r="C2" s="27"/>
      <c r="D2" s="212" t="s">
        <v>581</v>
      </c>
      <c r="E2" s="213" t="s">
        <v>597</v>
      </c>
      <c r="F2" s="213" t="s">
        <v>598</v>
      </c>
      <c r="G2" s="213" t="s">
        <v>599</v>
      </c>
      <c r="H2" s="213" t="s">
        <v>600</v>
      </c>
      <c r="I2" s="213" t="s">
        <v>601</v>
      </c>
      <c r="J2" s="213" t="s">
        <v>602</v>
      </c>
      <c r="K2" s="213" t="s">
        <v>603</v>
      </c>
      <c r="L2" s="213" t="s">
        <v>604</v>
      </c>
      <c r="M2" s="27"/>
      <c r="N2" s="27"/>
    </row>
    <row r="3" spans="2:14">
      <c r="B3" s="214" t="s">
        <v>605</v>
      </c>
      <c r="C3" s="215" t="s">
        <v>606</v>
      </c>
      <c r="D3" s="216" t="s">
        <v>607</v>
      </c>
      <c r="E3" s="216"/>
      <c r="F3" s="216"/>
      <c r="G3" s="216"/>
      <c r="H3" s="216"/>
      <c r="I3" s="216"/>
      <c r="J3" s="216"/>
      <c r="K3" s="216"/>
      <c r="L3" s="217"/>
      <c r="M3" s="27"/>
      <c r="N3" s="27"/>
    </row>
    <row r="4" spans="2:14">
      <c r="B4" s="218"/>
      <c r="C4" s="219" t="s">
        <v>608</v>
      </c>
      <c r="D4" s="220" t="s">
        <v>609</v>
      </c>
      <c r="E4" s="221">
        <v>0.5</v>
      </c>
      <c r="F4" s="222">
        <v>0.49</v>
      </c>
      <c r="G4" s="223">
        <v>0.47084189980729085</v>
      </c>
      <c r="H4" s="223">
        <v>0.44348623121252206</v>
      </c>
      <c r="I4" s="223">
        <f>[48]resumen!$N$4</f>
        <v>0.44657052278616621</v>
      </c>
      <c r="J4" s="223">
        <f>[49]resumen!$N$4</f>
        <v>0.46520890368614409</v>
      </c>
      <c r="K4" s="223">
        <f>[50]resumen!$N$4</f>
        <v>0.48547610941757613</v>
      </c>
      <c r="L4" s="222">
        <f>[51]resumen!$N$4</f>
        <v>0.47977102872712052</v>
      </c>
      <c r="M4" s="27"/>
      <c r="N4" s="27"/>
    </row>
    <row r="5" spans="2:14">
      <c r="B5" s="214" t="s">
        <v>610</v>
      </c>
      <c r="C5" s="215" t="s">
        <v>611</v>
      </c>
      <c r="D5" s="224"/>
      <c r="E5" s="224"/>
      <c r="F5" s="225"/>
      <c r="G5" s="226"/>
      <c r="H5" s="226"/>
      <c r="I5" s="226"/>
      <c r="J5" s="226"/>
      <c r="K5" s="226"/>
      <c r="L5" s="225"/>
      <c r="M5" s="27"/>
      <c r="N5" s="27"/>
    </row>
    <row r="6" spans="2:14">
      <c r="B6" s="227"/>
      <c r="C6" s="228" t="s">
        <v>612</v>
      </c>
      <c r="D6" s="229" t="s">
        <v>613</v>
      </c>
      <c r="E6" s="229" t="s">
        <v>614</v>
      </c>
      <c r="F6" s="230">
        <v>0.109</v>
      </c>
      <c r="G6" s="230">
        <v>0.1073372433079722</v>
      </c>
      <c r="H6" s="230">
        <v>0.11215483970875074</v>
      </c>
      <c r="I6" s="230">
        <f>[48]resumen!$H$16</f>
        <v>0.10709968944612248</v>
      </c>
      <c r="J6" s="230">
        <f>[49]resumen!$H$16</f>
        <v>0.1001171745780198</v>
      </c>
      <c r="K6" s="230">
        <f>[50]resumen!$H$16</f>
        <v>9.3009621415475044E-2</v>
      </c>
      <c r="L6" s="231">
        <f>[51]resumen!$H$16</f>
        <v>9.4795473340975905E-2</v>
      </c>
      <c r="M6" s="27"/>
      <c r="N6" s="27"/>
    </row>
    <row r="7" spans="2:14">
      <c r="B7" s="227"/>
      <c r="C7" s="232" t="s">
        <v>615</v>
      </c>
      <c r="D7" s="229"/>
      <c r="E7" s="229"/>
      <c r="F7" s="233"/>
      <c r="G7" s="226"/>
      <c r="H7" s="226"/>
      <c r="I7" s="226"/>
      <c r="J7" s="226"/>
      <c r="K7" s="226"/>
      <c r="L7" s="233"/>
      <c r="M7" s="27"/>
      <c r="N7" s="27"/>
    </row>
    <row r="8" spans="2:14">
      <c r="B8" s="227"/>
      <c r="C8" s="228" t="s">
        <v>612</v>
      </c>
      <c r="D8" s="229" t="s">
        <v>616</v>
      </c>
      <c r="E8" s="234" t="s">
        <v>617</v>
      </c>
      <c r="F8" s="235">
        <v>0.61</v>
      </c>
      <c r="G8" s="223">
        <v>0.68656755508609646</v>
      </c>
      <c r="H8" s="223">
        <v>0.68938327163688262</v>
      </c>
      <c r="I8" s="223">
        <f>[48]resumen!$N$6</f>
        <v>0.66314175739547887</v>
      </c>
      <c r="J8" s="223">
        <f>[49]resumen!$N$6</f>
        <v>0.66727157788706348</v>
      </c>
      <c r="K8" s="223">
        <f>[50]resumen!$N$6</f>
        <v>0.61049039586615494</v>
      </c>
      <c r="L8" s="235">
        <f>[51]resumen!$N$6</f>
        <v>0.53433856269236513</v>
      </c>
      <c r="M8" s="27"/>
      <c r="N8" s="27"/>
    </row>
    <row r="9" spans="2:14">
      <c r="B9" s="218"/>
      <c r="C9" s="219" t="s">
        <v>618</v>
      </c>
      <c r="D9" s="220" t="s">
        <v>619</v>
      </c>
      <c r="E9" s="221">
        <v>0.17</v>
      </c>
      <c r="F9" s="222">
        <v>0.17</v>
      </c>
      <c r="G9" s="236">
        <v>0.17268936650443903</v>
      </c>
      <c r="H9" s="236">
        <v>0.17800221052575968</v>
      </c>
      <c r="I9" s="236">
        <f>[48]resumen!$E$46</f>
        <v>0.1773474548481066</v>
      </c>
      <c r="J9" s="236">
        <f>[49]resumen!$E$45</f>
        <v>0.17659960180321113</v>
      </c>
      <c r="K9" s="236">
        <f>[50]resumen!$E$45</f>
        <v>0.17550161665531142</v>
      </c>
      <c r="L9" s="222">
        <f>[51]resumen!$E$45</f>
        <v>0.18178771661277393</v>
      </c>
      <c r="M9" s="27"/>
      <c r="N9" s="27"/>
    </row>
    <row r="12" spans="2:14">
      <c r="B12" s="215" t="s">
        <v>606</v>
      </c>
    </row>
    <row r="13" spans="2:14">
      <c r="B13" s="237" t="s">
        <v>620</v>
      </c>
      <c r="C13" s="237" t="s">
        <v>621</v>
      </c>
      <c r="D13" s="237" t="s">
        <v>622</v>
      </c>
      <c r="E13" s="238" t="s">
        <v>623</v>
      </c>
      <c r="F13" s="238" t="s">
        <v>623</v>
      </c>
    </row>
    <row r="14" spans="2:14">
      <c r="B14" s="239">
        <v>41729</v>
      </c>
      <c r="C14" s="240">
        <v>47.3</v>
      </c>
      <c r="D14" s="241">
        <v>6.3</v>
      </c>
      <c r="E14" s="242">
        <v>6.7999999999999996E-3</v>
      </c>
      <c r="F14" s="242">
        <v>6.7999999999999996E-3</v>
      </c>
    </row>
    <row r="15" spans="2:14">
      <c r="B15" s="239">
        <v>41851</v>
      </c>
      <c r="C15" s="240">
        <v>55.8</v>
      </c>
      <c r="D15" s="241">
        <v>7.4</v>
      </c>
      <c r="E15" s="242">
        <v>8.0000000000000002E-3</v>
      </c>
      <c r="F15" s="242">
        <v>8.0000000000000002E-3</v>
      </c>
    </row>
    <row r="16" spans="2:14">
      <c r="B16" s="239">
        <v>41912</v>
      </c>
      <c r="C16" s="240">
        <v>37.9</v>
      </c>
      <c r="D16" s="241">
        <v>5</v>
      </c>
      <c r="E16" s="242">
        <v>5.4999999999999997E-3</v>
      </c>
      <c r="F16" s="242">
        <v>5.4999999999999997E-3</v>
      </c>
    </row>
    <row r="17" spans="2:17">
      <c r="B17" s="239">
        <v>42004</v>
      </c>
      <c r="C17" s="240">
        <v>56.3</v>
      </c>
      <c r="D17" s="241">
        <v>7.4</v>
      </c>
      <c r="E17" s="242">
        <v>8.0999999999999996E-3</v>
      </c>
      <c r="F17" s="242">
        <v>8.0999999999999996E-3</v>
      </c>
    </row>
    <row r="18" spans="2:17">
      <c r="B18" s="239">
        <v>42094</v>
      </c>
      <c r="C18" s="240">
        <v>48.9</v>
      </c>
      <c r="D18" s="241">
        <v>6.5</v>
      </c>
      <c r="E18" s="242">
        <v>7.0000000000000001E-3</v>
      </c>
      <c r="F18" s="242">
        <v>7.0000000000000001E-3</v>
      </c>
    </row>
    <row r="19" spans="2:17">
      <c r="B19" s="239">
        <v>42185</v>
      </c>
      <c r="C19" s="240">
        <v>51.7</v>
      </c>
      <c r="D19" s="241">
        <v>6.8</v>
      </c>
      <c r="E19" s="242">
        <v>7.4000000000000003E-3</v>
      </c>
      <c r="F19" s="242">
        <v>7.4000000000000003E-3</v>
      </c>
      <c r="Q19" s="243"/>
    </row>
    <row r="20" spans="2:17">
      <c r="B20" s="239">
        <v>42277</v>
      </c>
      <c r="C20" s="240">
        <v>59.4</v>
      </c>
      <c r="D20" s="241">
        <v>7.8</v>
      </c>
      <c r="E20" s="242">
        <v>8.5000000000000006E-3</v>
      </c>
      <c r="F20" s="242">
        <v>8.5000000000000006E-3</v>
      </c>
    </row>
    <row r="21" spans="2:17">
      <c r="B21" s="239">
        <v>42369</v>
      </c>
      <c r="C21" s="240">
        <v>34.799999999999997</v>
      </c>
      <c r="D21" s="241">
        <v>4.5999999999999996</v>
      </c>
      <c r="E21" s="242">
        <v>5.0000000000000001E-3</v>
      </c>
      <c r="F21" s="242">
        <v>5.0000000000000001E-3</v>
      </c>
    </row>
    <row r="24" spans="2:17">
      <c r="C24" s="244" t="s">
        <v>620</v>
      </c>
      <c r="D24" s="239">
        <v>41729</v>
      </c>
      <c r="E24" s="239">
        <v>41851</v>
      </c>
      <c r="F24" s="239">
        <v>41912</v>
      </c>
      <c r="G24" s="239">
        <v>42004</v>
      </c>
      <c r="H24" s="239">
        <v>42094</v>
      </c>
      <c r="I24" s="239">
        <v>42185</v>
      </c>
      <c r="J24" s="239">
        <v>42277</v>
      </c>
      <c r="K24" s="239">
        <v>42369</v>
      </c>
    </row>
    <row r="25" spans="2:17">
      <c r="C25" s="244" t="s">
        <v>621</v>
      </c>
      <c r="D25" s="241">
        <v>47.3</v>
      </c>
      <c r="E25" s="241">
        <v>55.8</v>
      </c>
      <c r="F25" s="241">
        <v>37.9</v>
      </c>
      <c r="G25" s="241">
        <v>56.3</v>
      </c>
      <c r="H25" s="241">
        <v>48.9</v>
      </c>
      <c r="I25" s="241">
        <v>51.7</v>
      </c>
      <c r="J25" s="241">
        <v>59.4</v>
      </c>
      <c r="K25" s="241">
        <v>34.799999999999997</v>
      </c>
    </row>
    <row r="26" spans="2:17">
      <c r="C26" s="244" t="s">
        <v>622</v>
      </c>
      <c r="D26" s="241">
        <v>6.3</v>
      </c>
      <c r="E26" s="241">
        <v>7.4</v>
      </c>
      <c r="F26" s="241">
        <v>5</v>
      </c>
      <c r="G26" s="241">
        <v>7.4</v>
      </c>
      <c r="H26" s="241">
        <v>6.5</v>
      </c>
      <c r="I26" s="241">
        <v>6.8</v>
      </c>
      <c r="J26" s="241">
        <v>7.8</v>
      </c>
      <c r="K26" s="241">
        <v>4.5999999999999996</v>
      </c>
    </row>
    <row r="27" spans="2:17">
      <c r="C27" s="244" t="s">
        <v>623</v>
      </c>
      <c r="D27" s="242">
        <v>6.7999999999999996E-3</v>
      </c>
      <c r="E27" s="242">
        <v>8.0000000000000002E-3</v>
      </c>
      <c r="F27" s="242">
        <v>5.4999999999999997E-3</v>
      </c>
      <c r="G27" s="242">
        <v>8.0999999999999996E-3</v>
      </c>
      <c r="H27" s="242">
        <v>7.0000000000000001E-3</v>
      </c>
      <c r="I27" s="242">
        <v>7.4000000000000003E-3</v>
      </c>
      <c r="J27" s="242">
        <v>8.5000000000000006E-3</v>
      </c>
      <c r="K27" s="242">
        <v>5.0000000000000001E-3</v>
      </c>
    </row>
    <row r="28" spans="2:17">
      <c r="D28" s="245"/>
      <c r="E28" s="245"/>
      <c r="F28" s="245"/>
      <c r="G28" s="245"/>
      <c r="H28" s="245"/>
      <c r="I28" s="245"/>
      <c r="J28" s="245"/>
      <c r="K28" s="245"/>
    </row>
    <row r="29" spans="2:17">
      <c r="D29" s="246"/>
    </row>
  </sheetData>
  <mergeCells count="3">
    <mergeCell ref="B3:B4"/>
    <mergeCell ref="D3:L3"/>
    <mergeCell ref="B5:B9"/>
  </mergeCells>
  <conditionalFormatting sqref="I4">
    <cfRule type="cellIs" dxfId="27" priority="28" operator="lessThan">
      <formula>0.7</formula>
    </cfRule>
  </conditionalFormatting>
  <conditionalFormatting sqref="I6">
    <cfRule type="cellIs" dxfId="26" priority="27" operator="lessThan">
      <formula>0.15</formula>
    </cfRule>
  </conditionalFormatting>
  <conditionalFormatting sqref="I8">
    <cfRule type="cellIs" dxfId="25" priority="26" operator="lessThan">
      <formula>1</formula>
    </cfRule>
  </conditionalFormatting>
  <conditionalFormatting sqref="I9">
    <cfRule type="cellIs" dxfId="24" priority="25" operator="lessThan">
      <formula>0.2</formula>
    </cfRule>
  </conditionalFormatting>
  <conditionalFormatting sqref="J4">
    <cfRule type="cellIs" dxfId="23" priority="24" operator="lessThan">
      <formula>0.7</formula>
    </cfRule>
  </conditionalFormatting>
  <conditionalFormatting sqref="J6">
    <cfRule type="cellIs" dxfId="22" priority="23" operator="lessThan">
      <formula>0.15</formula>
    </cfRule>
  </conditionalFormatting>
  <conditionalFormatting sqref="J8">
    <cfRule type="cellIs" dxfId="21" priority="22" operator="lessThan">
      <formula>1</formula>
    </cfRule>
  </conditionalFormatting>
  <conditionalFormatting sqref="J9">
    <cfRule type="cellIs" dxfId="20" priority="21" operator="lessThan">
      <formula>0.2</formula>
    </cfRule>
  </conditionalFormatting>
  <conditionalFormatting sqref="L4">
    <cfRule type="cellIs" dxfId="19" priority="20" operator="lessThan">
      <formula>0.7</formula>
    </cfRule>
  </conditionalFormatting>
  <conditionalFormatting sqref="L6">
    <cfRule type="cellIs" dxfId="18" priority="19" operator="lessThan">
      <formula>0.15</formula>
    </cfRule>
  </conditionalFormatting>
  <conditionalFormatting sqref="L8">
    <cfRule type="cellIs" dxfId="17" priority="18" operator="lessThan">
      <formula>1</formula>
    </cfRule>
  </conditionalFormatting>
  <conditionalFormatting sqref="L9">
    <cfRule type="cellIs" dxfId="16" priority="17" operator="lessThan">
      <formula>0.2</formula>
    </cfRule>
  </conditionalFormatting>
  <conditionalFormatting sqref="K4">
    <cfRule type="cellIs" dxfId="15" priority="16" operator="lessThan">
      <formula>0.7</formula>
    </cfRule>
  </conditionalFormatting>
  <conditionalFormatting sqref="K6">
    <cfRule type="cellIs" dxfId="14" priority="15" operator="lessThan">
      <formula>0.15</formula>
    </cfRule>
  </conditionalFormatting>
  <conditionalFormatting sqref="K8">
    <cfRule type="cellIs" dxfId="13" priority="14" operator="lessThan">
      <formula>1</formula>
    </cfRule>
  </conditionalFormatting>
  <conditionalFormatting sqref="K9">
    <cfRule type="cellIs" dxfId="12" priority="13" operator="lessThan">
      <formula>0.2</formula>
    </cfRule>
  </conditionalFormatting>
  <conditionalFormatting sqref="H4">
    <cfRule type="cellIs" dxfId="11" priority="12" operator="lessThan">
      <formula>0.7</formula>
    </cfRule>
  </conditionalFormatting>
  <conditionalFormatting sqref="H6">
    <cfRule type="cellIs" dxfId="10" priority="11" operator="lessThan">
      <formula>0.15</formula>
    </cfRule>
  </conditionalFormatting>
  <conditionalFormatting sqref="H8">
    <cfRule type="cellIs" dxfId="9" priority="10" operator="lessThan">
      <formula>1</formula>
    </cfRule>
  </conditionalFormatting>
  <conditionalFormatting sqref="H9">
    <cfRule type="cellIs" dxfId="8" priority="9" operator="lessThan">
      <formula>0.2</formula>
    </cfRule>
  </conditionalFormatting>
  <conditionalFormatting sqref="G4">
    <cfRule type="cellIs" dxfId="7" priority="8" operator="lessThan">
      <formula>0.7</formula>
    </cfRule>
  </conditionalFormatting>
  <conditionalFormatting sqref="G6">
    <cfRule type="cellIs" dxfId="6" priority="7" operator="lessThan">
      <formula>0.15</formula>
    </cfRule>
  </conditionalFormatting>
  <conditionalFormatting sqref="G8">
    <cfRule type="cellIs" dxfId="5" priority="6" operator="lessThan">
      <formula>1</formula>
    </cfRule>
  </conditionalFormatting>
  <conditionalFormatting sqref="G9">
    <cfRule type="cellIs" dxfId="4" priority="5" operator="lessThan">
      <formula>0.2</formula>
    </cfRule>
  </conditionalFormatting>
  <conditionalFormatting sqref="F4">
    <cfRule type="cellIs" dxfId="3" priority="4" operator="lessThan">
      <formula>0.7</formula>
    </cfRule>
  </conditionalFormatting>
  <conditionalFormatting sqref="F8">
    <cfRule type="cellIs" dxfId="2" priority="3" operator="lessThan">
      <formula>1</formula>
    </cfRule>
  </conditionalFormatting>
  <conditionalFormatting sqref="F9">
    <cfRule type="cellIs" dxfId="1" priority="2" operator="lessThan">
      <formula>0.2</formula>
    </cfRule>
  </conditionalFormatting>
  <conditionalFormatting sqref="F6">
    <cfRule type="cellIs" dxfId="0" priority="1" operator="lessThan">
      <formula>0.15</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79"/>
  <sheetViews>
    <sheetView showGridLines="0" zoomScale="80" zoomScaleNormal="80" workbookViewId="0"/>
  </sheetViews>
  <sheetFormatPr defaultColWidth="11.42578125" defaultRowHeight="15"/>
  <cols>
    <col min="2" max="2" width="16.7109375" bestFit="1" customWidth="1"/>
    <col min="3" max="3" width="25.7109375" bestFit="1" customWidth="1"/>
    <col min="14" max="14" width="18.7109375" customWidth="1"/>
    <col min="15" max="15" width="6.42578125" customWidth="1"/>
    <col min="16" max="16" width="8.42578125" customWidth="1"/>
    <col min="17" max="17" width="6.7109375" customWidth="1"/>
    <col min="258" max="258" width="16.7109375" bestFit="1" customWidth="1"/>
    <col min="259" max="259" width="25.7109375" bestFit="1" customWidth="1"/>
    <col min="270" max="270" width="18.7109375" customWidth="1"/>
    <col min="271" max="271" width="6.42578125" customWidth="1"/>
    <col min="272" max="272" width="8.42578125" customWidth="1"/>
    <col min="273" max="273" width="6.7109375" customWidth="1"/>
    <col min="514" max="514" width="16.7109375" bestFit="1" customWidth="1"/>
    <col min="515" max="515" width="25.7109375" bestFit="1" customWidth="1"/>
    <col min="526" max="526" width="18.7109375" customWidth="1"/>
    <col min="527" max="527" width="6.42578125" customWidth="1"/>
    <col min="528" max="528" width="8.42578125" customWidth="1"/>
    <col min="529" max="529" width="6.7109375" customWidth="1"/>
    <col min="770" max="770" width="16.7109375" bestFit="1" customWidth="1"/>
    <col min="771" max="771" width="25.7109375" bestFit="1" customWidth="1"/>
    <col min="782" max="782" width="18.7109375" customWidth="1"/>
    <col min="783" max="783" width="6.42578125" customWidth="1"/>
    <col min="784" max="784" width="8.42578125" customWidth="1"/>
    <col min="785" max="785" width="6.7109375" customWidth="1"/>
    <col min="1026" max="1026" width="16.7109375" bestFit="1" customWidth="1"/>
    <col min="1027" max="1027" width="25.7109375" bestFit="1" customWidth="1"/>
    <col min="1038" max="1038" width="18.7109375" customWidth="1"/>
    <col min="1039" max="1039" width="6.42578125" customWidth="1"/>
    <col min="1040" max="1040" width="8.42578125" customWidth="1"/>
    <col min="1041" max="1041" width="6.7109375" customWidth="1"/>
    <col min="1282" max="1282" width="16.7109375" bestFit="1" customWidth="1"/>
    <col min="1283" max="1283" width="25.7109375" bestFit="1" customWidth="1"/>
    <col min="1294" max="1294" width="18.7109375" customWidth="1"/>
    <col min="1295" max="1295" width="6.42578125" customWidth="1"/>
    <col min="1296" max="1296" width="8.42578125" customWidth="1"/>
    <col min="1297" max="1297" width="6.7109375" customWidth="1"/>
    <col min="1538" max="1538" width="16.7109375" bestFit="1" customWidth="1"/>
    <col min="1539" max="1539" width="25.7109375" bestFit="1" customWidth="1"/>
    <col min="1550" max="1550" width="18.7109375" customWidth="1"/>
    <col min="1551" max="1551" width="6.42578125" customWidth="1"/>
    <col min="1552" max="1552" width="8.42578125" customWidth="1"/>
    <col min="1553" max="1553" width="6.7109375" customWidth="1"/>
    <col min="1794" max="1794" width="16.7109375" bestFit="1" customWidth="1"/>
    <col min="1795" max="1795" width="25.7109375" bestFit="1" customWidth="1"/>
    <col min="1806" max="1806" width="18.7109375" customWidth="1"/>
    <col min="1807" max="1807" width="6.42578125" customWidth="1"/>
    <col min="1808" max="1808" width="8.42578125" customWidth="1"/>
    <col min="1809" max="1809" width="6.7109375" customWidth="1"/>
    <col min="2050" max="2050" width="16.7109375" bestFit="1" customWidth="1"/>
    <col min="2051" max="2051" width="25.7109375" bestFit="1" customWidth="1"/>
    <col min="2062" max="2062" width="18.7109375" customWidth="1"/>
    <col min="2063" max="2063" width="6.42578125" customWidth="1"/>
    <col min="2064" max="2064" width="8.42578125" customWidth="1"/>
    <col min="2065" max="2065" width="6.7109375" customWidth="1"/>
    <col min="2306" max="2306" width="16.7109375" bestFit="1" customWidth="1"/>
    <col min="2307" max="2307" width="25.7109375" bestFit="1" customWidth="1"/>
    <col min="2318" max="2318" width="18.7109375" customWidth="1"/>
    <col min="2319" max="2319" width="6.42578125" customWidth="1"/>
    <col min="2320" max="2320" width="8.42578125" customWidth="1"/>
    <col min="2321" max="2321" width="6.7109375" customWidth="1"/>
    <col min="2562" max="2562" width="16.7109375" bestFit="1" customWidth="1"/>
    <col min="2563" max="2563" width="25.7109375" bestFit="1" customWidth="1"/>
    <col min="2574" max="2574" width="18.7109375" customWidth="1"/>
    <col min="2575" max="2575" width="6.42578125" customWidth="1"/>
    <col min="2576" max="2576" width="8.42578125" customWidth="1"/>
    <col min="2577" max="2577" width="6.7109375" customWidth="1"/>
    <col min="2818" max="2818" width="16.7109375" bestFit="1" customWidth="1"/>
    <col min="2819" max="2819" width="25.7109375" bestFit="1" customWidth="1"/>
    <col min="2830" max="2830" width="18.7109375" customWidth="1"/>
    <col min="2831" max="2831" width="6.42578125" customWidth="1"/>
    <col min="2832" max="2832" width="8.42578125" customWidth="1"/>
    <col min="2833" max="2833" width="6.7109375" customWidth="1"/>
    <col min="3074" max="3074" width="16.7109375" bestFit="1" customWidth="1"/>
    <col min="3075" max="3075" width="25.7109375" bestFit="1" customWidth="1"/>
    <col min="3086" max="3086" width="18.7109375" customWidth="1"/>
    <col min="3087" max="3087" width="6.42578125" customWidth="1"/>
    <col min="3088" max="3088" width="8.42578125" customWidth="1"/>
    <col min="3089" max="3089" width="6.7109375" customWidth="1"/>
    <col min="3330" max="3330" width="16.7109375" bestFit="1" customWidth="1"/>
    <col min="3331" max="3331" width="25.7109375" bestFit="1" customWidth="1"/>
    <col min="3342" max="3342" width="18.7109375" customWidth="1"/>
    <col min="3343" max="3343" width="6.42578125" customWidth="1"/>
    <col min="3344" max="3344" width="8.42578125" customWidth="1"/>
    <col min="3345" max="3345" width="6.7109375" customWidth="1"/>
    <col min="3586" max="3586" width="16.7109375" bestFit="1" customWidth="1"/>
    <col min="3587" max="3587" width="25.7109375" bestFit="1" customWidth="1"/>
    <col min="3598" max="3598" width="18.7109375" customWidth="1"/>
    <col min="3599" max="3599" width="6.42578125" customWidth="1"/>
    <col min="3600" max="3600" width="8.42578125" customWidth="1"/>
    <col min="3601" max="3601" width="6.7109375" customWidth="1"/>
    <col min="3842" max="3842" width="16.7109375" bestFit="1" customWidth="1"/>
    <col min="3843" max="3843" width="25.7109375" bestFit="1" customWidth="1"/>
    <col min="3854" max="3854" width="18.7109375" customWidth="1"/>
    <col min="3855" max="3855" width="6.42578125" customWidth="1"/>
    <col min="3856" max="3856" width="8.42578125" customWidth="1"/>
    <col min="3857" max="3857" width="6.7109375" customWidth="1"/>
    <col min="4098" max="4098" width="16.7109375" bestFit="1" customWidth="1"/>
    <col min="4099" max="4099" width="25.7109375" bestFit="1" customWidth="1"/>
    <col min="4110" max="4110" width="18.7109375" customWidth="1"/>
    <col min="4111" max="4111" width="6.42578125" customWidth="1"/>
    <col min="4112" max="4112" width="8.42578125" customWidth="1"/>
    <col min="4113" max="4113" width="6.7109375" customWidth="1"/>
    <col min="4354" max="4354" width="16.7109375" bestFit="1" customWidth="1"/>
    <col min="4355" max="4355" width="25.7109375" bestFit="1" customWidth="1"/>
    <col min="4366" max="4366" width="18.7109375" customWidth="1"/>
    <col min="4367" max="4367" width="6.42578125" customWidth="1"/>
    <col min="4368" max="4368" width="8.42578125" customWidth="1"/>
    <col min="4369" max="4369" width="6.7109375" customWidth="1"/>
    <col min="4610" max="4610" width="16.7109375" bestFit="1" customWidth="1"/>
    <col min="4611" max="4611" width="25.7109375" bestFit="1" customWidth="1"/>
    <col min="4622" max="4622" width="18.7109375" customWidth="1"/>
    <col min="4623" max="4623" width="6.42578125" customWidth="1"/>
    <col min="4624" max="4624" width="8.42578125" customWidth="1"/>
    <col min="4625" max="4625" width="6.7109375" customWidth="1"/>
    <col min="4866" max="4866" width="16.7109375" bestFit="1" customWidth="1"/>
    <col min="4867" max="4867" width="25.7109375" bestFit="1" customWidth="1"/>
    <col min="4878" max="4878" width="18.7109375" customWidth="1"/>
    <col min="4879" max="4879" width="6.42578125" customWidth="1"/>
    <col min="4880" max="4880" width="8.42578125" customWidth="1"/>
    <col min="4881" max="4881" width="6.7109375" customWidth="1"/>
    <col min="5122" max="5122" width="16.7109375" bestFit="1" customWidth="1"/>
    <col min="5123" max="5123" width="25.7109375" bestFit="1" customWidth="1"/>
    <col min="5134" max="5134" width="18.7109375" customWidth="1"/>
    <col min="5135" max="5135" width="6.42578125" customWidth="1"/>
    <col min="5136" max="5136" width="8.42578125" customWidth="1"/>
    <col min="5137" max="5137" width="6.7109375" customWidth="1"/>
    <col min="5378" max="5378" width="16.7109375" bestFit="1" customWidth="1"/>
    <col min="5379" max="5379" width="25.7109375" bestFit="1" customWidth="1"/>
    <col min="5390" max="5390" width="18.7109375" customWidth="1"/>
    <col min="5391" max="5391" width="6.42578125" customWidth="1"/>
    <col min="5392" max="5392" width="8.42578125" customWidth="1"/>
    <col min="5393" max="5393" width="6.7109375" customWidth="1"/>
    <col min="5634" max="5634" width="16.7109375" bestFit="1" customWidth="1"/>
    <col min="5635" max="5635" width="25.7109375" bestFit="1" customWidth="1"/>
    <col min="5646" max="5646" width="18.7109375" customWidth="1"/>
    <col min="5647" max="5647" width="6.42578125" customWidth="1"/>
    <col min="5648" max="5648" width="8.42578125" customWidth="1"/>
    <col min="5649" max="5649" width="6.7109375" customWidth="1"/>
    <col min="5890" max="5890" width="16.7109375" bestFit="1" customWidth="1"/>
    <col min="5891" max="5891" width="25.7109375" bestFit="1" customWidth="1"/>
    <col min="5902" max="5902" width="18.7109375" customWidth="1"/>
    <col min="5903" max="5903" width="6.42578125" customWidth="1"/>
    <col min="5904" max="5904" width="8.42578125" customWidth="1"/>
    <col min="5905" max="5905" width="6.7109375" customWidth="1"/>
    <col min="6146" max="6146" width="16.7109375" bestFit="1" customWidth="1"/>
    <col min="6147" max="6147" width="25.7109375" bestFit="1" customWidth="1"/>
    <col min="6158" max="6158" width="18.7109375" customWidth="1"/>
    <col min="6159" max="6159" width="6.42578125" customWidth="1"/>
    <col min="6160" max="6160" width="8.42578125" customWidth="1"/>
    <col min="6161" max="6161" width="6.7109375" customWidth="1"/>
    <col min="6402" max="6402" width="16.7109375" bestFit="1" customWidth="1"/>
    <col min="6403" max="6403" width="25.7109375" bestFit="1" customWidth="1"/>
    <col min="6414" max="6414" width="18.7109375" customWidth="1"/>
    <col min="6415" max="6415" width="6.42578125" customWidth="1"/>
    <col min="6416" max="6416" width="8.42578125" customWidth="1"/>
    <col min="6417" max="6417" width="6.7109375" customWidth="1"/>
    <col min="6658" max="6658" width="16.7109375" bestFit="1" customWidth="1"/>
    <col min="6659" max="6659" width="25.7109375" bestFit="1" customWidth="1"/>
    <col min="6670" max="6670" width="18.7109375" customWidth="1"/>
    <col min="6671" max="6671" width="6.42578125" customWidth="1"/>
    <col min="6672" max="6672" width="8.42578125" customWidth="1"/>
    <col min="6673" max="6673" width="6.7109375" customWidth="1"/>
    <col min="6914" max="6914" width="16.7109375" bestFit="1" customWidth="1"/>
    <col min="6915" max="6915" width="25.7109375" bestFit="1" customWidth="1"/>
    <col min="6926" max="6926" width="18.7109375" customWidth="1"/>
    <col min="6927" max="6927" width="6.42578125" customWidth="1"/>
    <col min="6928" max="6928" width="8.42578125" customWidth="1"/>
    <col min="6929" max="6929" width="6.7109375" customWidth="1"/>
    <col min="7170" max="7170" width="16.7109375" bestFit="1" customWidth="1"/>
    <col min="7171" max="7171" width="25.7109375" bestFit="1" customWidth="1"/>
    <col min="7182" max="7182" width="18.7109375" customWidth="1"/>
    <col min="7183" max="7183" width="6.42578125" customWidth="1"/>
    <col min="7184" max="7184" width="8.42578125" customWidth="1"/>
    <col min="7185" max="7185" width="6.7109375" customWidth="1"/>
    <col min="7426" max="7426" width="16.7109375" bestFit="1" customWidth="1"/>
    <col min="7427" max="7427" width="25.7109375" bestFit="1" customWidth="1"/>
    <col min="7438" max="7438" width="18.7109375" customWidth="1"/>
    <col min="7439" max="7439" width="6.42578125" customWidth="1"/>
    <col min="7440" max="7440" width="8.42578125" customWidth="1"/>
    <col min="7441" max="7441" width="6.7109375" customWidth="1"/>
    <col min="7682" max="7682" width="16.7109375" bestFit="1" customWidth="1"/>
    <col min="7683" max="7683" width="25.7109375" bestFit="1" customWidth="1"/>
    <col min="7694" max="7694" width="18.7109375" customWidth="1"/>
    <col min="7695" max="7695" width="6.42578125" customWidth="1"/>
    <col min="7696" max="7696" width="8.42578125" customWidth="1"/>
    <col min="7697" max="7697" width="6.7109375" customWidth="1"/>
    <col min="7938" max="7938" width="16.7109375" bestFit="1" customWidth="1"/>
    <col min="7939" max="7939" width="25.7109375" bestFit="1" customWidth="1"/>
    <col min="7950" max="7950" width="18.7109375" customWidth="1"/>
    <col min="7951" max="7951" width="6.42578125" customWidth="1"/>
    <col min="7952" max="7952" width="8.42578125" customWidth="1"/>
    <col min="7953" max="7953" width="6.7109375" customWidth="1"/>
    <col min="8194" max="8194" width="16.7109375" bestFit="1" customWidth="1"/>
    <col min="8195" max="8195" width="25.7109375" bestFit="1" customWidth="1"/>
    <col min="8206" max="8206" width="18.7109375" customWidth="1"/>
    <col min="8207" max="8207" width="6.42578125" customWidth="1"/>
    <col min="8208" max="8208" width="8.42578125" customWidth="1"/>
    <col min="8209" max="8209" width="6.7109375" customWidth="1"/>
    <col min="8450" max="8450" width="16.7109375" bestFit="1" customWidth="1"/>
    <col min="8451" max="8451" width="25.7109375" bestFit="1" customWidth="1"/>
    <col min="8462" max="8462" width="18.7109375" customWidth="1"/>
    <col min="8463" max="8463" width="6.42578125" customWidth="1"/>
    <col min="8464" max="8464" width="8.42578125" customWidth="1"/>
    <col min="8465" max="8465" width="6.7109375" customWidth="1"/>
    <col min="8706" max="8706" width="16.7109375" bestFit="1" customWidth="1"/>
    <col min="8707" max="8707" width="25.7109375" bestFit="1" customWidth="1"/>
    <col min="8718" max="8718" width="18.7109375" customWidth="1"/>
    <col min="8719" max="8719" width="6.42578125" customWidth="1"/>
    <col min="8720" max="8720" width="8.42578125" customWidth="1"/>
    <col min="8721" max="8721" width="6.7109375" customWidth="1"/>
    <col min="8962" max="8962" width="16.7109375" bestFit="1" customWidth="1"/>
    <col min="8963" max="8963" width="25.7109375" bestFit="1" customWidth="1"/>
    <col min="8974" max="8974" width="18.7109375" customWidth="1"/>
    <col min="8975" max="8975" width="6.42578125" customWidth="1"/>
    <col min="8976" max="8976" width="8.42578125" customWidth="1"/>
    <col min="8977" max="8977" width="6.7109375" customWidth="1"/>
    <col min="9218" max="9218" width="16.7109375" bestFit="1" customWidth="1"/>
    <col min="9219" max="9219" width="25.7109375" bestFit="1" customWidth="1"/>
    <col min="9230" max="9230" width="18.7109375" customWidth="1"/>
    <col min="9231" max="9231" width="6.42578125" customWidth="1"/>
    <col min="9232" max="9232" width="8.42578125" customWidth="1"/>
    <col min="9233" max="9233" width="6.7109375" customWidth="1"/>
    <col min="9474" max="9474" width="16.7109375" bestFit="1" customWidth="1"/>
    <col min="9475" max="9475" width="25.7109375" bestFit="1" customWidth="1"/>
    <col min="9486" max="9486" width="18.7109375" customWidth="1"/>
    <col min="9487" max="9487" width="6.42578125" customWidth="1"/>
    <col min="9488" max="9488" width="8.42578125" customWidth="1"/>
    <col min="9489" max="9489" width="6.7109375" customWidth="1"/>
    <col min="9730" max="9730" width="16.7109375" bestFit="1" customWidth="1"/>
    <col min="9731" max="9731" width="25.7109375" bestFit="1" customWidth="1"/>
    <col min="9742" max="9742" width="18.7109375" customWidth="1"/>
    <col min="9743" max="9743" width="6.42578125" customWidth="1"/>
    <col min="9744" max="9744" width="8.42578125" customWidth="1"/>
    <col min="9745" max="9745" width="6.7109375" customWidth="1"/>
    <col min="9986" max="9986" width="16.7109375" bestFit="1" customWidth="1"/>
    <col min="9987" max="9987" width="25.7109375" bestFit="1" customWidth="1"/>
    <col min="9998" max="9998" width="18.7109375" customWidth="1"/>
    <col min="9999" max="9999" width="6.42578125" customWidth="1"/>
    <col min="10000" max="10000" width="8.42578125" customWidth="1"/>
    <col min="10001" max="10001" width="6.7109375" customWidth="1"/>
    <col min="10242" max="10242" width="16.7109375" bestFit="1" customWidth="1"/>
    <col min="10243" max="10243" width="25.7109375" bestFit="1" customWidth="1"/>
    <col min="10254" max="10254" width="18.7109375" customWidth="1"/>
    <col min="10255" max="10255" width="6.42578125" customWidth="1"/>
    <col min="10256" max="10256" width="8.42578125" customWidth="1"/>
    <col min="10257" max="10257" width="6.7109375" customWidth="1"/>
    <col min="10498" max="10498" width="16.7109375" bestFit="1" customWidth="1"/>
    <col min="10499" max="10499" width="25.7109375" bestFit="1" customWidth="1"/>
    <col min="10510" max="10510" width="18.7109375" customWidth="1"/>
    <col min="10511" max="10511" width="6.42578125" customWidth="1"/>
    <col min="10512" max="10512" width="8.42578125" customWidth="1"/>
    <col min="10513" max="10513" width="6.7109375" customWidth="1"/>
    <col min="10754" max="10754" width="16.7109375" bestFit="1" customWidth="1"/>
    <col min="10755" max="10755" width="25.7109375" bestFit="1" customWidth="1"/>
    <col min="10766" max="10766" width="18.7109375" customWidth="1"/>
    <col min="10767" max="10767" width="6.42578125" customWidth="1"/>
    <col min="10768" max="10768" width="8.42578125" customWidth="1"/>
    <col min="10769" max="10769" width="6.7109375" customWidth="1"/>
    <col min="11010" max="11010" width="16.7109375" bestFit="1" customWidth="1"/>
    <col min="11011" max="11011" width="25.7109375" bestFit="1" customWidth="1"/>
    <col min="11022" max="11022" width="18.7109375" customWidth="1"/>
    <col min="11023" max="11023" width="6.42578125" customWidth="1"/>
    <col min="11024" max="11024" width="8.42578125" customWidth="1"/>
    <col min="11025" max="11025" width="6.7109375" customWidth="1"/>
    <col min="11266" max="11266" width="16.7109375" bestFit="1" customWidth="1"/>
    <col min="11267" max="11267" width="25.7109375" bestFit="1" customWidth="1"/>
    <col min="11278" max="11278" width="18.7109375" customWidth="1"/>
    <col min="11279" max="11279" width="6.42578125" customWidth="1"/>
    <col min="11280" max="11280" width="8.42578125" customWidth="1"/>
    <col min="11281" max="11281" width="6.7109375" customWidth="1"/>
    <col min="11522" max="11522" width="16.7109375" bestFit="1" customWidth="1"/>
    <col min="11523" max="11523" width="25.7109375" bestFit="1" customWidth="1"/>
    <col min="11534" max="11534" width="18.7109375" customWidth="1"/>
    <col min="11535" max="11535" width="6.42578125" customWidth="1"/>
    <col min="11536" max="11536" width="8.42578125" customWidth="1"/>
    <col min="11537" max="11537" width="6.7109375" customWidth="1"/>
    <col min="11778" max="11778" width="16.7109375" bestFit="1" customWidth="1"/>
    <col min="11779" max="11779" width="25.7109375" bestFit="1" customWidth="1"/>
    <col min="11790" max="11790" width="18.7109375" customWidth="1"/>
    <col min="11791" max="11791" width="6.42578125" customWidth="1"/>
    <col min="11792" max="11792" width="8.42578125" customWidth="1"/>
    <col min="11793" max="11793" width="6.7109375" customWidth="1"/>
    <col min="12034" max="12034" width="16.7109375" bestFit="1" customWidth="1"/>
    <col min="12035" max="12035" width="25.7109375" bestFit="1" customWidth="1"/>
    <col min="12046" max="12046" width="18.7109375" customWidth="1"/>
    <col min="12047" max="12047" width="6.42578125" customWidth="1"/>
    <col min="12048" max="12048" width="8.42578125" customWidth="1"/>
    <col min="12049" max="12049" width="6.7109375" customWidth="1"/>
    <col min="12290" max="12290" width="16.7109375" bestFit="1" customWidth="1"/>
    <col min="12291" max="12291" width="25.7109375" bestFit="1" customWidth="1"/>
    <col min="12302" max="12302" width="18.7109375" customWidth="1"/>
    <col min="12303" max="12303" width="6.42578125" customWidth="1"/>
    <col min="12304" max="12304" width="8.42578125" customWidth="1"/>
    <col min="12305" max="12305" width="6.7109375" customWidth="1"/>
    <col min="12546" max="12546" width="16.7109375" bestFit="1" customWidth="1"/>
    <col min="12547" max="12547" width="25.7109375" bestFit="1" customWidth="1"/>
    <col min="12558" max="12558" width="18.7109375" customWidth="1"/>
    <col min="12559" max="12559" width="6.42578125" customWidth="1"/>
    <col min="12560" max="12560" width="8.42578125" customWidth="1"/>
    <col min="12561" max="12561" width="6.7109375" customWidth="1"/>
    <col min="12802" max="12802" width="16.7109375" bestFit="1" customWidth="1"/>
    <col min="12803" max="12803" width="25.7109375" bestFit="1" customWidth="1"/>
    <col min="12814" max="12814" width="18.7109375" customWidth="1"/>
    <col min="12815" max="12815" width="6.42578125" customWidth="1"/>
    <col min="12816" max="12816" width="8.42578125" customWidth="1"/>
    <col min="12817" max="12817" width="6.7109375" customWidth="1"/>
    <col min="13058" max="13058" width="16.7109375" bestFit="1" customWidth="1"/>
    <col min="13059" max="13059" width="25.7109375" bestFit="1" customWidth="1"/>
    <col min="13070" max="13070" width="18.7109375" customWidth="1"/>
    <col min="13071" max="13071" width="6.42578125" customWidth="1"/>
    <col min="13072" max="13072" width="8.42578125" customWidth="1"/>
    <col min="13073" max="13073" width="6.7109375" customWidth="1"/>
    <col min="13314" max="13314" width="16.7109375" bestFit="1" customWidth="1"/>
    <col min="13315" max="13315" width="25.7109375" bestFit="1" customWidth="1"/>
    <col min="13326" max="13326" width="18.7109375" customWidth="1"/>
    <col min="13327" max="13327" width="6.42578125" customWidth="1"/>
    <col min="13328" max="13328" width="8.42578125" customWidth="1"/>
    <col min="13329" max="13329" width="6.7109375" customWidth="1"/>
    <col min="13570" max="13570" width="16.7109375" bestFit="1" customWidth="1"/>
    <col min="13571" max="13571" width="25.7109375" bestFit="1" customWidth="1"/>
    <col min="13582" max="13582" width="18.7109375" customWidth="1"/>
    <col min="13583" max="13583" width="6.42578125" customWidth="1"/>
    <col min="13584" max="13584" width="8.42578125" customWidth="1"/>
    <col min="13585" max="13585" width="6.7109375" customWidth="1"/>
    <col min="13826" max="13826" width="16.7109375" bestFit="1" customWidth="1"/>
    <col min="13827" max="13827" width="25.7109375" bestFit="1" customWidth="1"/>
    <col min="13838" max="13838" width="18.7109375" customWidth="1"/>
    <col min="13839" max="13839" width="6.42578125" customWidth="1"/>
    <col min="13840" max="13840" width="8.42578125" customWidth="1"/>
    <col min="13841" max="13841" width="6.7109375" customWidth="1"/>
    <col min="14082" max="14082" width="16.7109375" bestFit="1" customWidth="1"/>
    <col min="14083" max="14083" width="25.7109375" bestFit="1" customWidth="1"/>
    <col min="14094" max="14094" width="18.7109375" customWidth="1"/>
    <col min="14095" max="14095" width="6.42578125" customWidth="1"/>
    <col min="14096" max="14096" width="8.42578125" customWidth="1"/>
    <col min="14097" max="14097" width="6.7109375" customWidth="1"/>
    <col min="14338" max="14338" width="16.7109375" bestFit="1" customWidth="1"/>
    <col min="14339" max="14339" width="25.7109375" bestFit="1" customWidth="1"/>
    <col min="14350" max="14350" width="18.7109375" customWidth="1"/>
    <col min="14351" max="14351" width="6.42578125" customWidth="1"/>
    <col min="14352" max="14352" width="8.42578125" customWidth="1"/>
    <col min="14353" max="14353" width="6.7109375" customWidth="1"/>
    <col min="14594" max="14594" width="16.7109375" bestFit="1" customWidth="1"/>
    <col min="14595" max="14595" width="25.7109375" bestFit="1" customWidth="1"/>
    <col min="14606" max="14606" width="18.7109375" customWidth="1"/>
    <col min="14607" max="14607" width="6.42578125" customWidth="1"/>
    <col min="14608" max="14608" width="8.42578125" customWidth="1"/>
    <col min="14609" max="14609" width="6.7109375" customWidth="1"/>
    <col min="14850" max="14850" width="16.7109375" bestFit="1" customWidth="1"/>
    <col min="14851" max="14851" width="25.7109375" bestFit="1" customWidth="1"/>
    <col min="14862" max="14862" width="18.7109375" customWidth="1"/>
    <col min="14863" max="14863" width="6.42578125" customWidth="1"/>
    <col min="14864" max="14864" width="8.42578125" customWidth="1"/>
    <col min="14865" max="14865" width="6.7109375" customWidth="1"/>
    <col min="15106" max="15106" width="16.7109375" bestFit="1" customWidth="1"/>
    <col min="15107" max="15107" width="25.7109375" bestFit="1" customWidth="1"/>
    <col min="15118" max="15118" width="18.7109375" customWidth="1"/>
    <col min="15119" max="15119" width="6.42578125" customWidth="1"/>
    <col min="15120" max="15120" width="8.42578125" customWidth="1"/>
    <col min="15121" max="15121" width="6.7109375" customWidth="1"/>
    <col min="15362" max="15362" width="16.7109375" bestFit="1" customWidth="1"/>
    <col min="15363" max="15363" width="25.7109375" bestFit="1" customWidth="1"/>
    <col min="15374" max="15374" width="18.7109375" customWidth="1"/>
    <col min="15375" max="15375" width="6.42578125" customWidth="1"/>
    <col min="15376" max="15376" width="8.42578125" customWidth="1"/>
    <col min="15377" max="15377" width="6.7109375" customWidth="1"/>
    <col min="15618" max="15618" width="16.7109375" bestFit="1" customWidth="1"/>
    <col min="15619" max="15619" width="25.7109375" bestFit="1" customWidth="1"/>
    <col min="15630" max="15630" width="18.7109375" customWidth="1"/>
    <col min="15631" max="15631" width="6.42578125" customWidth="1"/>
    <col min="15632" max="15632" width="8.42578125" customWidth="1"/>
    <col min="15633" max="15633" width="6.7109375" customWidth="1"/>
    <col min="15874" max="15874" width="16.7109375" bestFit="1" customWidth="1"/>
    <col min="15875" max="15875" width="25.7109375" bestFit="1" customWidth="1"/>
    <col min="15886" max="15886" width="18.7109375" customWidth="1"/>
    <col min="15887" max="15887" width="6.42578125" customWidth="1"/>
    <col min="15888" max="15888" width="8.42578125" customWidth="1"/>
    <col min="15889" max="15889" width="6.7109375" customWidth="1"/>
    <col min="16130" max="16130" width="16.7109375" bestFit="1" customWidth="1"/>
    <col min="16131" max="16131" width="25.7109375" bestFit="1" customWidth="1"/>
    <col min="16142" max="16142" width="18.7109375" customWidth="1"/>
    <col min="16143" max="16143" width="6.42578125" customWidth="1"/>
    <col min="16144" max="16144" width="8.42578125" customWidth="1"/>
    <col min="16145" max="16145" width="6.7109375" customWidth="1"/>
  </cols>
  <sheetData>
    <row r="1" spans="1:3" s="184" customFormat="1">
      <c r="A1" s="184" t="s">
        <v>580</v>
      </c>
    </row>
    <row r="2" spans="1:3">
      <c r="A2" t="s">
        <v>559</v>
      </c>
      <c r="B2" t="s">
        <v>560</v>
      </c>
      <c r="C2" t="s">
        <v>561</v>
      </c>
    </row>
    <row r="4" spans="1:3">
      <c r="A4" t="s">
        <v>487</v>
      </c>
      <c r="B4" t="s">
        <v>562</v>
      </c>
    </row>
    <row r="6" spans="1:3">
      <c r="A6" t="s">
        <v>563</v>
      </c>
      <c r="B6">
        <v>4.0941159653411336</v>
      </c>
    </row>
    <row r="7" spans="1:3">
      <c r="A7" t="s">
        <v>564</v>
      </c>
      <c r="B7">
        <v>5.1313186764683838</v>
      </c>
    </row>
    <row r="8" spans="1:3">
      <c r="A8" t="s">
        <v>565</v>
      </c>
      <c r="B8">
        <v>3.5873353464314399</v>
      </c>
    </row>
    <row r="9" spans="1:3">
      <c r="A9" t="s">
        <v>566</v>
      </c>
      <c r="B9">
        <v>4.0187999999999997</v>
      </c>
    </row>
    <row r="10" spans="1:3">
      <c r="A10" t="s">
        <v>567</v>
      </c>
      <c r="B10">
        <v>4.9977999999999998</v>
      </c>
    </row>
    <row r="11" spans="1:3">
      <c r="A11" t="s">
        <v>568</v>
      </c>
      <c r="B11">
        <v>3.3001627340644499</v>
      </c>
    </row>
    <row r="12" spans="1:3">
      <c r="A12" t="s">
        <v>569</v>
      </c>
      <c r="B12">
        <v>2.6362486967849699</v>
      </c>
    </row>
    <row r="13" spans="1:3">
      <c r="A13" t="s">
        <v>570</v>
      </c>
      <c r="B13">
        <v>2.5334102320238401</v>
      </c>
    </row>
    <row r="14" spans="1:3">
      <c r="A14" t="s">
        <v>571</v>
      </c>
      <c r="B14">
        <v>2.63342926061333</v>
      </c>
    </row>
    <row r="15" spans="1:3" ht="15" customHeight="1">
      <c r="A15" t="s">
        <v>572</v>
      </c>
      <c r="B15">
        <v>2.4889999999999999</v>
      </c>
    </row>
    <row r="16" spans="1:3">
      <c r="A16" t="s">
        <v>573</v>
      </c>
      <c r="B16">
        <v>2.727110961137913</v>
      </c>
    </row>
    <row r="17" spans="1:3">
      <c r="A17" t="s">
        <v>574</v>
      </c>
      <c r="B17">
        <v>2.2487430454468327</v>
      </c>
    </row>
    <row r="18" spans="1:3">
      <c r="A18" t="s">
        <v>563</v>
      </c>
      <c r="B18">
        <v>2.3125991505207</v>
      </c>
    </row>
    <row r="19" spans="1:3">
      <c r="A19" t="s">
        <v>564</v>
      </c>
      <c r="B19">
        <v>2.3056000000000001</v>
      </c>
    </row>
    <row r="20" spans="1:3">
      <c r="A20" t="s">
        <v>565</v>
      </c>
      <c r="B20">
        <v>2.3598067094311803</v>
      </c>
    </row>
    <row r="24" spans="1:3" s="184" customFormat="1">
      <c r="A24" s="184" t="s">
        <v>583</v>
      </c>
    </row>
    <row r="26" spans="1:3">
      <c r="A26" s="184" t="s">
        <v>487</v>
      </c>
      <c r="B26" s="184" t="s">
        <v>575</v>
      </c>
      <c r="C26" s="184" t="s">
        <v>576</v>
      </c>
    </row>
    <row r="27" spans="1:3">
      <c r="A27" t="s">
        <v>563</v>
      </c>
      <c r="B27" s="185">
        <v>0.16007332687300405</v>
      </c>
      <c r="C27" s="185">
        <v>-4.615193626192847E-2</v>
      </c>
    </row>
    <row r="28" spans="1:3">
      <c r="A28" t="s">
        <v>564</v>
      </c>
      <c r="B28" s="185">
        <v>0.1639193749168644</v>
      </c>
      <c r="C28" s="185">
        <v>-4.3644344697411977E-2</v>
      </c>
    </row>
    <row r="29" spans="1:3">
      <c r="A29" t="s">
        <v>565</v>
      </c>
      <c r="B29" s="185">
        <v>0.15804739958396571</v>
      </c>
      <c r="C29" s="185">
        <v>-4.5512338710326235E-2</v>
      </c>
    </row>
    <row r="30" spans="1:3">
      <c r="A30" t="s">
        <v>566</v>
      </c>
      <c r="B30" s="185">
        <v>0.13598108607194281</v>
      </c>
      <c r="C30" s="185">
        <v>-4.454988223401532E-2</v>
      </c>
    </row>
    <row r="31" spans="1:3">
      <c r="A31" t="s">
        <v>567</v>
      </c>
      <c r="B31" s="185">
        <v>0.15431734915348083</v>
      </c>
      <c r="C31" s="185">
        <v>-4.4140560862684974E-2</v>
      </c>
    </row>
    <row r="32" spans="1:3">
      <c r="A32" t="s">
        <v>568</v>
      </c>
      <c r="B32" s="185">
        <v>0.14781644147212578</v>
      </c>
      <c r="C32" s="185">
        <v>-4.2393595186587807E-2</v>
      </c>
    </row>
    <row r="33" spans="1:3">
      <c r="A33" t="s">
        <v>569</v>
      </c>
      <c r="B33" s="185">
        <v>0.15391624181936633</v>
      </c>
      <c r="C33" s="185">
        <v>-4.7698171212436781E-2</v>
      </c>
    </row>
    <row r="34" spans="1:3">
      <c r="A34" t="s">
        <v>570</v>
      </c>
      <c r="B34" s="185">
        <v>0.14803730198186393</v>
      </c>
      <c r="C34" s="185">
        <v>-5.1298256633997216E-2</v>
      </c>
    </row>
    <row r="35" spans="1:3">
      <c r="A35" t="s">
        <v>571</v>
      </c>
      <c r="B35" s="185">
        <v>0.14900795492211402</v>
      </c>
      <c r="C35" s="185">
        <v>-4.8153569324022087E-2</v>
      </c>
    </row>
    <row r="36" spans="1:3">
      <c r="A36" t="s">
        <v>572</v>
      </c>
      <c r="B36" s="185">
        <v>0.15009118568898067</v>
      </c>
      <c r="C36" s="185">
        <v>-5.1662461654146771E-2</v>
      </c>
    </row>
    <row r="37" spans="1:3">
      <c r="A37" t="s">
        <v>573</v>
      </c>
      <c r="B37" s="185">
        <v>0.17047081718963686</v>
      </c>
      <c r="C37" s="185">
        <v>-7.5002938951080955E-2</v>
      </c>
    </row>
    <row r="38" spans="1:3">
      <c r="A38" t="s">
        <v>577</v>
      </c>
      <c r="B38" s="185">
        <v>0.1477341516730655</v>
      </c>
      <c r="C38" s="185">
        <v>-8.9189764242340222E-2</v>
      </c>
    </row>
    <row r="39" spans="1:3">
      <c r="A39" t="s">
        <v>563</v>
      </c>
      <c r="B39" s="185">
        <v>0.16012908630936734</v>
      </c>
      <c r="C39" s="185">
        <v>-9.6596756800673672E-2</v>
      </c>
    </row>
    <row r="40" spans="1:3">
      <c r="A40" t="s">
        <v>564</v>
      </c>
      <c r="B40" s="185">
        <v>0.15759991823126374</v>
      </c>
      <c r="C40" s="185">
        <v>-0.10054428849139124</v>
      </c>
    </row>
    <row r="41" spans="1:3" ht="15.75" customHeight="1">
      <c r="A41" t="s">
        <v>565</v>
      </c>
      <c r="B41" s="185">
        <v>0.15808946566297225</v>
      </c>
      <c r="C41" s="185">
        <v>-9.4580170946309369E-2</v>
      </c>
    </row>
    <row r="43" spans="1:3" s="184" customFormat="1">
      <c r="A43" s="184" t="s">
        <v>584</v>
      </c>
    </row>
    <row r="44" spans="1:3" s="186" customFormat="1"/>
    <row r="45" spans="1:3">
      <c r="A45" s="184" t="s">
        <v>487</v>
      </c>
      <c r="B45" s="184" t="s">
        <v>578</v>
      </c>
      <c r="C45" s="184" t="s">
        <v>579</v>
      </c>
    </row>
    <row r="46" spans="1:3">
      <c r="A46" t="s">
        <v>563</v>
      </c>
      <c r="B46" s="185">
        <v>1.1561305085652191E-2</v>
      </c>
      <c r="C46" s="185">
        <v>-1.1987698872169467E-2</v>
      </c>
    </row>
    <row r="47" spans="1:3">
      <c r="A47" t="s">
        <v>564</v>
      </c>
      <c r="B47" s="185">
        <v>1.9824933371627433E-2</v>
      </c>
      <c r="C47" s="185">
        <v>-1.9264351801363384E-2</v>
      </c>
    </row>
    <row r="48" spans="1:3">
      <c r="A48" t="s">
        <v>565</v>
      </c>
      <c r="B48" s="185">
        <v>1.9465459876524989E-2</v>
      </c>
      <c r="C48" s="185">
        <v>-1.6841764957099572E-2</v>
      </c>
    </row>
    <row r="49" spans="1:3">
      <c r="A49" t="s">
        <v>566</v>
      </c>
      <c r="B49" s="185">
        <v>2.1881548577129411E-2</v>
      </c>
      <c r="C49" s="185">
        <v>-1.9732334920586139E-2</v>
      </c>
    </row>
    <row r="50" spans="1:3">
      <c r="A50" t="s">
        <v>567</v>
      </c>
      <c r="B50" s="185">
        <v>2.0937969177735435E-2</v>
      </c>
      <c r="C50" s="185">
        <v>-1.924689626732333E-2</v>
      </c>
    </row>
    <row r="51" spans="1:3">
      <c r="A51" t="s">
        <v>568</v>
      </c>
      <c r="B51" s="185">
        <v>1.9519445412261194E-2</v>
      </c>
      <c r="C51" s="185">
        <v>-1.9621454132971394E-2</v>
      </c>
    </row>
    <row r="52" spans="1:3">
      <c r="A52" t="s">
        <v>569</v>
      </c>
      <c r="B52" s="185">
        <v>1.9966300777067736E-2</v>
      </c>
      <c r="C52" s="185">
        <v>-1.95172852001122E-2</v>
      </c>
    </row>
    <row r="53" spans="1:3">
      <c r="A53" t="s">
        <v>570</v>
      </c>
      <c r="B53" s="185">
        <v>1.6925871677410397E-2</v>
      </c>
      <c r="C53" s="185">
        <v>-1.6695263439667048E-2</v>
      </c>
    </row>
    <row r="54" spans="1:3">
      <c r="A54" t="s">
        <v>571</v>
      </c>
      <c r="B54" s="185">
        <v>1.9017585219601622E-2</v>
      </c>
      <c r="C54" s="185">
        <v>-1.3760388319741149E-2</v>
      </c>
    </row>
    <row r="55" spans="1:3">
      <c r="A55" t="s">
        <v>572</v>
      </c>
      <c r="B55" s="185">
        <v>1.777737903754209E-2</v>
      </c>
      <c r="C55" s="185">
        <v>-1.5839043477488338E-2</v>
      </c>
    </row>
    <row r="56" spans="1:3">
      <c r="A56" t="s">
        <v>573</v>
      </c>
      <c r="B56" s="185">
        <v>2.0947542809619236E-2</v>
      </c>
      <c r="C56" s="185">
        <v>-2.2228962007269197E-2</v>
      </c>
    </row>
    <row r="57" spans="1:3">
      <c r="A57" t="s">
        <v>577</v>
      </c>
      <c r="B57" s="185">
        <v>1.7414595267409631E-2</v>
      </c>
      <c r="C57" s="185">
        <v>-1.8146849302586938E-2</v>
      </c>
    </row>
    <row r="58" spans="1:3">
      <c r="A58" t="s">
        <v>563</v>
      </c>
      <c r="B58" s="185">
        <v>1.8029960296087447E-2</v>
      </c>
      <c r="C58" s="185">
        <v>-1.4254400490439086E-2</v>
      </c>
    </row>
    <row r="59" spans="1:3">
      <c r="A59" t="s">
        <v>564</v>
      </c>
      <c r="B59" s="185">
        <v>1.6421667447971518E-2</v>
      </c>
      <c r="C59" s="185">
        <v>-1.2533721075625431E-2</v>
      </c>
    </row>
    <row r="60" spans="1:3">
      <c r="A60" t="s">
        <v>565</v>
      </c>
      <c r="B60" s="185">
        <v>2.073965097376352E-2</v>
      </c>
      <c r="C60" s="185">
        <v>-1.6481108177128941E-2</v>
      </c>
    </row>
    <row r="62" spans="1:3" s="184" customFormat="1">
      <c r="A62" s="184" t="s">
        <v>582</v>
      </c>
    </row>
    <row r="64" spans="1:3">
      <c r="A64" s="184" t="s">
        <v>487</v>
      </c>
      <c r="B64" s="184" t="s">
        <v>562</v>
      </c>
    </row>
    <row r="65" spans="1:2">
      <c r="A65" t="s">
        <v>563</v>
      </c>
      <c r="B65" s="187">
        <v>1.76478551709492</v>
      </c>
    </row>
    <row r="66" spans="1:2">
      <c r="A66" t="s">
        <v>564</v>
      </c>
      <c r="B66" s="187">
        <v>1.69545323059931</v>
      </c>
    </row>
    <row r="67" spans="1:2">
      <c r="A67" t="s">
        <v>565</v>
      </c>
      <c r="B67" s="187">
        <v>1.7128209121823299</v>
      </c>
    </row>
    <row r="68" spans="1:2">
      <c r="A68" t="s">
        <v>566</v>
      </c>
      <c r="B68" s="187">
        <v>1.7936130440364599</v>
      </c>
    </row>
    <row r="69" spans="1:2">
      <c r="A69" t="s">
        <v>567</v>
      </c>
      <c r="B69" s="187">
        <v>1.77242977854725</v>
      </c>
    </row>
    <row r="70" spans="1:2">
      <c r="A70" t="s">
        <v>568</v>
      </c>
      <c r="B70" s="187">
        <v>1.7561229146595001</v>
      </c>
    </row>
    <row r="71" spans="1:2">
      <c r="A71" t="s">
        <v>569</v>
      </c>
      <c r="B71" s="187">
        <v>1.78076011317581</v>
      </c>
    </row>
    <row r="72" spans="1:2">
      <c r="A72" t="s">
        <v>570</v>
      </c>
      <c r="B72" s="187">
        <v>1.6794539657234</v>
      </c>
    </row>
    <row r="73" spans="1:2">
      <c r="A73" t="s">
        <v>571</v>
      </c>
      <c r="B73" s="187">
        <v>1.74528752988549</v>
      </c>
    </row>
    <row r="74" spans="1:2">
      <c r="A74" t="s">
        <v>572</v>
      </c>
      <c r="B74" s="187">
        <v>1.6543032687266512</v>
      </c>
    </row>
    <row r="75" spans="1:2">
      <c r="A75" t="s">
        <v>573</v>
      </c>
      <c r="B75" s="187">
        <v>1.9075650235398101</v>
      </c>
    </row>
    <row r="76" spans="1:2">
      <c r="A76" t="s">
        <v>574</v>
      </c>
      <c r="B76" s="187">
        <v>1.5151388689348175</v>
      </c>
    </row>
    <row r="77" spans="1:2">
      <c r="A77" t="s">
        <v>563</v>
      </c>
      <c r="B77" s="187">
        <v>1.5371999645527206</v>
      </c>
    </row>
    <row r="78" spans="1:2">
      <c r="A78" t="s">
        <v>564</v>
      </c>
      <c r="B78" s="187">
        <v>1.56892885766027</v>
      </c>
    </row>
    <row r="79" spans="1:2">
      <c r="A79" t="s">
        <v>565</v>
      </c>
      <c r="B79" s="187">
        <v>1.6835206645374559</v>
      </c>
    </row>
  </sheetData>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N27"/>
  <sheetViews>
    <sheetView zoomScale="90" workbookViewId="0"/>
  </sheetViews>
  <sheetFormatPr defaultRowHeight="12.75"/>
  <cols>
    <col min="1" max="1" width="14.7109375" style="83" customWidth="1"/>
    <col min="2" max="2" width="11.7109375" style="123" bestFit="1" customWidth="1"/>
    <col min="3" max="3" width="10.140625" style="123" bestFit="1" customWidth="1"/>
    <col min="4" max="4" width="8.7109375" style="83" customWidth="1"/>
    <col min="5" max="5" width="10.140625" style="83" bestFit="1" customWidth="1"/>
    <col min="6" max="8" width="9.140625" style="83"/>
    <col min="9" max="10" width="11.7109375" style="83" bestFit="1" customWidth="1"/>
    <col min="11" max="12" width="9.140625" style="83"/>
    <col min="13" max="13" width="10.5703125" style="83" bestFit="1" customWidth="1"/>
    <col min="14" max="256" width="9.140625" style="83"/>
    <col min="257" max="257" width="14.7109375" style="83" customWidth="1"/>
    <col min="258" max="258" width="11.7109375" style="83" bestFit="1" customWidth="1"/>
    <col min="259" max="259" width="10.140625" style="83" bestFit="1" customWidth="1"/>
    <col min="260" max="260" width="8.7109375" style="83" customWidth="1"/>
    <col min="261" max="261" width="10.140625" style="83" bestFit="1" customWidth="1"/>
    <col min="262" max="264" width="9.140625" style="83"/>
    <col min="265" max="266" width="11.7109375" style="83" bestFit="1" customWidth="1"/>
    <col min="267" max="268" width="9.140625" style="83"/>
    <col min="269" max="269" width="10.5703125" style="83" bestFit="1" customWidth="1"/>
    <col min="270" max="512" width="9.140625" style="83"/>
    <col min="513" max="513" width="14.7109375" style="83" customWidth="1"/>
    <col min="514" max="514" width="11.7109375" style="83" bestFit="1" customWidth="1"/>
    <col min="515" max="515" width="10.140625" style="83" bestFit="1" customWidth="1"/>
    <col min="516" max="516" width="8.7109375" style="83" customWidth="1"/>
    <col min="517" max="517" width="10.140625" style="83" bestFit="1" customWidth="1"/>
    <col min="518" max="520" width="9.140625" style="83"/>
    <col min="521" max="522" width="11.7109375" style="83" bestFit="1" customWidth="1"/>
    <col min="523" max="524" width="9.140625" style="83"/>
    <col min="525" max="525" width="10.5703125" style="83" bestFit="1" customWidth="1"/>
    <col min="526" max="768" width="9.140625" style="83"/>
    <col min="769" max="769" width="14.7109375" style="83" customWidth="1"/>
    <col min="770" max="770" width="11.7109375" style="83" bestFit="1" customWidth="1"/>
    <col min="771" max="771" width="10.140625" style="83" bestFit="1" customWidth="1"/>
    <col min="772" max="772" width="8.7109375" style="83" customWidth="1"/>
    <col min="773" max="773" width="10.140625" style="83" bestFit="1" customWidth="1"/>
    <col min="774" max="776" width="9.140625" style="83"/>
    <col min="777" max="778" width="11.7109375" style="83" bestFit="1" customWidth="1"/>
    <col min="779" max="780" width="9.140625" style="83"/>
    <col min="781" max="781" width="10.5703125" style="83" bestFit="1" customWidth="1"/>
    <col min="782" max="1024" width="9.140625" style="83"/>
    <col min="1025" max="1025" width="14.7109375" style="83" customWidth="1"/>
    <col min="1026" max="1026" width="11.7109375" style="83" bestFit="1" customWidth="1"/>
    <col min="1027" max="1027" width="10.140625" style="83" bestFit="1" customWidth="1"/>
    <col min="1028" max="1028" width="8.7109375" style="83" customWidth="1"/>
    <col min="1029" max="1029" width="10.140625" style="83" bestFit="1" customWidth="1"/>
    <col min="1030" max="1032" width="9.140625" style="83"/>
    <col min="1033" max="1034" width="11.7109375" style="83" bestFit="1" customWidth="1"/>
    <col min="1035" max="1036" width="9.140625" style="83"/>
    <col min="1037" max="1037" width="10.5703125" style="83" bestFit="1" customWidth="1"/>
    <col min="1038" max="1280" width="9.140625" style="83"/>
    <col min="1281" max="1281" width="14.7109375" style="83" customWidth="1"/>
    <col min="1282" max="1282" width="11.7109375" style="83" bestFit="1" customWidth="1"/>
    <col min="1283" max="1283" width="10.140625" style="83" bestFit="1" customWidth="1"/>
    <col min="1284" max="1284" width="8.7109375" style="83" customWidth="1"/>
    <col min="1285" max="1285" width="10.140625" style="83" bestFit="1" customWidth="1"/>
    <col min="1286" max="1288" width="9.140625" style="83"/>
    <col min="1289" max="1290" width="11.7109375" style="83" bestFit="1" customWidth="1"/>
    <col min="1291" max="1292" width="9.140625" style="83"/>
    <col min="1293" max="1293" width="10.5703125" style="83" bestFit="1" customWidth="1"/>
    <col min="1294" max="1536" width="9.140625" style="83"/>
    <col min="1537" max="1537" width="14.7109375" style="83" customWidth="1"/>
    <col min="1538" max="1538" width="11.7109375" style="83" bestFit="1" customWidth="1"/>
    <col min="1539" max="1539" width="10.140625" style="83" bestFit="1" customWidth="1"/>
    <col min="1540" max="1540" width="8.7109375" style="83" customWidth="1"/>
    <col min="1541" max="1541" width="10.140625" style="83" bestFit="1" customWidth="1"/>
    <col min="1542" max="1544" width="9.140625" style="83"/>
    <col min="1545" max="1546" width="11.7109375" style="83" bestFit="1" customWidth="1"/>
    <col min="1547" max="1548" width="9.140625" style="83"/>
    <col min="1549" max="1549" width="10.5703125" style="83" bestFit="1" customWidth="1"/>
    <col min="1550" max="1792" width="9.140625" style="83"/>
    <col min="1793" max="1793" width="14.7109375" style="83" customWidth="1"/>
    <col min="1794" max="1794" width="11.7109375" style="83" bestFit="1" customWidth="1"/>
    <col min="1795" max="1795" width="10.140625" style="83" bestFit="1" customWidth="1"/>
    <col min="1796" max="1796" width="8.7109375" style="83" customWidth="1"/>
    <col min="1797" max="1797" width="10.140625" style="83" bestFit="1" customWidth="1"/>
    <col min="1798" max="1800" width="9.140625" style="83"/>
    <col min="1801" max="1802" width="11.7109375" style="83" bestFit="1" customWidth="1"/>
    <col min="1803" max="1804" width="9.140625" style="83"/>
    <col min="1805" max="1805" width="10.5703125" style="83" bestFit="1" customWidth="1"/>
    <col min="1806" max="2048" width="9.140625" style="83"/>
    <col min="2049" max="2049" width="14.7109375" style="83" customWidth="1"/>
    <col min="2050" max="2050" width="11.7109375" style="83" bestFit="1" customWidth="1"/>
    <col min="2051" max="2051" width="10.140625" style="83" bestFit="1" customWidth="1"/>
    <col min="2052" max="2052" width="8.7109375" style="83" customWidth="1"/>
    <col min="2053" max="2053" width="10.140625" style="83" bestFit="1" customWidth="1"/>
    <col min="2054" max="2056" width="9.140625" style="83"/>
    <col min="2057" max="2058" width="11.7109375" style="83" bestFit="1" customWidth="1"/>
    <col min="2059" max="2060" width="9.140625" style="83"/>
    <col min="2061" max="2061" width="10.5703125" style="83" bestFit="1" customWidth="1"/>
    <col min="2062" max="2304" width="9.140625" style="83"/>
    <col min="2305" max="2305" width="14.7109375" style="83" customWidth="1"/>
    <col min="2306" max="2306" width="11.7109375" style="83" bestFit="1" customWidth="1"/>
    <col min="2307" max="2307" width="10.140625" style="83" bestFit="1" customWidth="1"/>
    <col min="2308" max="2308" width="8.7109375" style="83" customWidth="1"/>
    <col min="2309" max="2309" width="10.140625" style="83" bestFit="1" customWidth="1"/>
    <col min="2310" max="2312" width="9.140625" style="83"/>
    <col min="2313" max="2314" width="11.7109375" style="83" bestFit="1" customWidth="1"/>
    <col min="2315" max="2316" width="9.140625" style="83"/>
    <col min="2317" max="2317" width="10.5703125" style="83" bestFit="1" customWidth="1"/>
    <col min="2318" max="2560" width="9.140625" style="83"/>
    <col min="2561" max="2561" width="14.7109375" style="83" customWidth="1"/>
    <col min="2562" max="2562" width="11.7109375" style="83" bestFit="1" customWidth="1"/>
    <col min="2563" max="2563" width="10.140625" style="83" bestFit="1" customWidth="1"/>
    <col min="2564" max="2564" width="8.7109375" style="83" customWidth="1"/>
    <col min="2565" max="2565" width="10.140625" style="83" bestFit="1" customWidth="1"/>
    <col min="2566" max="2568" width="9.140625" style="83"/>
    <col min="2569" max="2570" width="11.7109375" style="83" bestFit="1" customWidth="1"/>
    <col min="2571" max="2572" width="9.140625" style="83"/>
    <col min="2573" max="2573" width="10.5703125" style="83" bestFit="1" customWidth="1"/>
    <col min="2574" max="2816" width="9.140625" style="83"/>
    <col min="2817" max="2817" width="14.7109375" style="83" customWidth="1"/>
    <col min="2818" max="2818" width="11.7109375" style="83" bestFit="1" customWidth="1"/>
    <col min="2819" max="2819" width="10.140625" style="83" bestFit="1" customWidth="1"/>
    <col min="2820" max="2820" width="8.7109375" style="83" customWidth="1"/>
    <col min="2821" max="2821" width="10.140625" style="83" bestFit="1" customWidth="1"/>
    <col min="2822" max="2824" width="9.140625" style="83"/>
    <col min="2825" max="2826" width="11.7109375" style="83" bestFit="1" customWidth="1"/>
    <col min="2827" max="2828" width="9.140625" style="83"/>
    <col min="2829" max="2829" width="10.5703125" style="83" bestFit="1" customWidth="1"/>
    <col min="2830" max="3072" width="9.140625" style="83"/>
    <col min="3073" max="3073" width="14.7109375" style="83" customWidth="1"/>
    <col min="3074" max="3074" width="11.7109375" style="83" bestFit="1" customWidth="1"/>
    <col min="3075" max="3075" width="10.140625" style="83" bestFit="1" customWidth="1"/>
    <col min="3076" max="3076" width="8.7109375" style="83" customWidth="1"/>
    <col min="3077" max="3077" width="10.140625" style="83" bestFit="1" customWidth="1"/>
    <col min="3078" max="3080" width="9.140625" style="83"/>
    <col min="3081" max="3082" width="11.7109375" style="83" bestFit="1" customWidth="1"/>
    <col min="3083" max="3084" width="9.140625" style="83"/>
    <col min="3085" max="3085" width="10.5703125" style="83" bestFit="1" customWidth="1"/>
    <col min="3086" max="3328" width="9.140625" style="83"/>
    <col min="3329" max="3329" width="14.7109375" style="83" customWidth="1"/>
    <col min="3330" max="3330" width="11.7109375" style="83" bestFit="1" customWidth="1"/>
    <col min="3331" max="3331" width="10.140625" style="83" bestFit="1" customWidth="1"/>
    <col min="3332" max="3332" width="8.7109375" style="83" customWidth="1"/>
    <col min="3333" max="3333" width="10.140625" style="83" bestFit="1" customWidth="1"/>
    <col min="3334" max="3336" width="9.140625" style="83"/>
    <col min="3337" max="3338" width="11.7109375" style="83" bestFit="1" customWidth="1"/>
    <col min="3339" max="3340" width="9.140625" style="83"/>
    <col min="3341" max="3341" width="10.5703125" style="83" bestFit="1" customWidth="1"/>
    <col min="3342" max="3584" width="9.140625" style="83"/>
    <col min="3585" max="3585" width="14.7109375" style="83" customWidth="1"/>
    <col min="3586" max="3586" width="11.7109375" style="83" bestFit="1" customWidth="1"/>
    <col min="3587" max="3587" width="10.140625" style="83" bestFit="1" customWidth="1"/>
    <col min="3588" max="3588" width="8.7109375" style="83" customWidth="1"/>
    <col min="3589" max="3589" width="10.140625" style="83" bestFit="1" customWidth="1"/>
    <col min="3590" max="3592" width="9.140625" style="83"/>
    <col min="3593" max="3594" width="11.7109375" style="83" bestFit="1" customWidth="1"/>
    <col min="3595" max="3596" width="9.140625" style="83"/>
    <col min="3597" max="3597" width="10.5703125" style="83" bestFit="1" customWidth="1"/>
    <col min="3598" max="3840" width="9.140625" style="83"/>
    <col min="3841" max="3841" width="14.7109375" style="83" customWidth="1"/>
    <col min="3842" max="3842" width="11.7109375" style="83" bestFit="1" customWidth="1"/>
    <col min="3843" max="3843" width="10.140625" style="83" bestFit="1" customWidth="1"/>
    <col min="3844" max="3844" width="8.7109375" style="83" customWidth="1"/>
    <col min="3845" max="3845" width="10.140625" style="83" bestFit="1" customWidth="1"/>
    <col min="3846" max="3848" width="9.140625" style="83"/>
    <col min="3849" max="3850" width="11.7109375" style="83" bestFit="1" customWidth="1"/>
    <col min="3851" max="3852" width="9.140625" style="83"/>
    <col min="3853" max="3853" width="10.5703125" style="83" bestFit="1" customWidth="1"/>
    <col min="3854" max="4096" width="9.140625" style="83"/>
    <col min="4097" max="4097" width="14.7109375" style="83" customWidth="1"/>
    <col min="4098" max="4098" width="11.7109375" style="83" bestFit="1" customWidth="1"/>
    <col min="4099" max="4099" width="10.140625" style="83" bestFit="1" customWidth="1"/>
    <col min="4100" max="4100" width="8.7109375" style="83" customWidth="1"/>
    <col min="4101" max="4101" width="10.140625" style="83" bestFit="1" customWidth="1"/>
    <col min="4102" max="4104" width="9.140625" style="83"/>
    <col min="4105" max="4106" width="11.7109375" style="83" bestFit="1" customWidth="1"/>
    <col min="4107" max="4108" width="9.140625" style="83"/>
    <col min="4109" max="4109" width="10.5703125" style="83" bestFit="1" customWidth="1"/>
    <col min="4110" max="4352" width="9.140625" style="83"/>
    <col min="4353" max="4353" width="14.7109375" style="83" customWidth="1"/>
    <col min="4354" max="4354" width="11.7109375" style="83" bestFit="1" customWidth="1"/>
    <col min="4355" max="4355" width="10.140625" style="83" bestFit="1" customWidth="1"/>
    <col min="4356" max="4356" width="8.7109375" style="83" customWidth="1"/>
    <col min="4357" max="4357" width="10.140625" style="83" bestFit="1" customWidth="1"/>
    <col min="4358" max="4360" width="9.140625" style="83"/>
    <col min="4361" max="4362" width="11.7109375" style="83" bestFit="1" customWidth="1"/>
    <col min="4363" max="4364" width="9.140625" style="83"/>
    <col min="4365" max="4365" width="10.5703125" style="83" bestFit="1" customWidth="1"/>
    <col min="4366" max="4608" width="9.140625" style="83"/>
    <col min="4609" max="4609" width="14.7109375" style="83" customWidth="1"/>
    <col min="4610" max="4610" width="11.7109375" style="83" bestFit="1" customWidth="1"/>
    <col min="4611" max="4611" width="10.140625" style="83" bestFit="1" customWidth="1"/>
    <col min="4612" max="4612" width="8.7109375" style="83" customWidth="1"/>
    <col min="4613" max="4613" width="10.140625" style="83" bestFit="1" customWidth="1"/>
    <col min="4614" max="4616" width="9.140625" style="83"/>
    <col min="4617" max="4618" width="11.7109375" style="83" bestFit="1" customWidth="1"/>
    <col min="4619" max="4620" width="9.140625" style="83"/>
    <col min="4621" max="4621" width="10.5703125" style="83" bestFit="1" customWidth="1"/>
    <col min="4622" max="4864" width="9.140625" style="83"/>
    <col min="4865" max="4865" width="14.7109375" style="83" customWidth="1"/>
    <col min="4866" max="4866" width="11.7109375" style="83" bestFit="1" customWidth="1"/>
    <col min="4867" max="4867" width="10.140625" style="83" bestFit="1" customWidth="1"/>
    <col min="4868" max="4868" width="8.7109375" style="83" customWidth="1"/>
    <col min="4869" max="4869" width="10.140625" style="83" bestFit="1" customWidth="1"/>
    <col min="4870" max="4872" width="9.140625" style="83"/>
    <col min="4873" max="4874" width="11.7109375" style="83" bestFit="1" customWidth="1"/>
    <col min="4875" max="4876" width="9.140625" style="83"/>
    <col min="4877" max="4877" width="10.5703125" style="83" bestFit="1" customWidth="1"/>
    <col min="4878" max="5120" width="9.140625" style="83"/>
    <col min="5121" max="5121" width="14.7109375" style="83" customWidth="1"/>
    <col min="5122" max="5122" width="11.7109375" style="83" bestFit="1" customWidth="1"/>
    <col min="5123" max="5123" width="10.140625" style="83" bestFit="1" customWidth="1"/>
    <col min="5124" max="5124" width="8.7109375" style="83" customWidth="1"/>
    <col min="5125" max="5125" width="10.140625" style="83" bestFit="1" customWidth="1"/>
    <col min="5126" max="5128" width="9.140625" style="83"/>
    <col min="5129" max="5130" width="11.7109375" style="83" bestFit="1" customWidth="1"/>
    <col min="5131" max="5132" width="9.140625" style="83"/>
    <col min="5133" max="5133" width="10.5703125" style="83" bestFit="1" customWidth="1"/>
    <col min="5134" max="5376" width="9.140625" style="83"/>
    <col min="5377" max="5377" width="14.7109375" style="83" customWidth="1"/>
    <col min="5378" max="5378" width="11.7109375" style="83" bestFit="1" customWidth="1"/>
    <col min="5379" max="5379" width="10.140625" style="83" bestFit="1" customWidth="1"/>
    <col min="5380" max="5380" width="8.7109375" style="83" customWidth="1"/>
    <col min="5381" max="5381" width="10.140625" style="83" bestFit="1" customWidth="1"/>
    <col min="5382" max="5384" width="9.140625" style="83"/>
    <col min="5385" max="5386" width="11.7109375" style="83" bestFit="1" customWidth="1"/>
    <col min="5387" max="5388" width="9.140625" style="83"/>
    <col min="5389" max="5389" width="10.5703125" style="83" bestFit="1" customWidth="1"/>
    <col min="5390" max="5632" width="9.140625" style="83"/>
    <col min="5633" max="5633" width="14.7109375" style="83" customWidth="1"/>
    <col min="5634" max="5634" width="11.7109375" style="83" bestFit="1" customWidth="1"/>
    <col min="5635" max="5635" width="10.140625" style="83" bestFit="1" customWidth="1"/>
    <col min="5636" max="5636" width="8.7109375" style="83" customWidth="1"/>
    <col min="5637" max="5637" width="10.140625" style="83" bestFit="1" customWidth="1"/>
    <col min="5638" max="5640" width="9.140625" style="83"/>
    <col min="5641" max="5642" width="11.7109375" style="83" bestFit="1" customWidth="1"/>
    <col min="5643" max="5644" width="9.140625" style="83"/>
    <col min="5645" max="5645" width="10.5703125" style="83" bestFit="1" customWidth="1"/>
    <col min="5646" max="5888" width="9.140625" style="83"/>
    <col min="5889" max="5889" width="14.7109375" style="83" customWidth="1"/>
    <col min="5890" max="5890" width="11.7109375" style="83" bestFit="1" customWidth="1"/>
    <col min="5891" max="5891" width="10.140625" style="83" bestFit="1" customWidth="1"/>
    <col min="5892" max="5892" width="8.7109375" style="83" customWidth="1"/>
    <col min="5893" max="5893" width="10.140625" style="83" bestFit="1" customWidth="1"/>
    <col min="5894" max="5896" width="9.140625" style="83"/>
    <col min="5897" max="5898" width="11.7109375" style="83" bestFit="1" customWidth="1"/>
    <col min="5899" max="5900" width="9.140625" style="83"/>
    <col min="5901" max="5901" width="10.5703125" style="83" bestFit="1" customWidth="1"/>
    <col min="5902" max="6144" width="9.140625" style="83"/>
    <col min="6145" max="6145" width="14.7109375" style="83" customWidth="1"/>
    <col min="6146" max="6146" width="11.7109375" style="83" bestFit="1" customWidth="1"/>
    <col min="6147" max="6147" width="10.140625" style="83" bestFit="1" customWidth="1"/>
    <col min="6148" max="6148" width="8.7109375" style="83" customWidth="1"/>
    <col min="6149" max="6149" width="10.140625" style="83" bestFit="1" customWidth="1"/>
    <col min="6150" max="6152" width="9.140625" style="83"/>
    <col min="6153" max="6154" width="11.7109375" style="83" bestFit="1" customWidth="1"/>
    <col min="6155" max="6156" width="9.140625" style="83"/>
    <col min="6157" max="6157" width="10.5703125" style="83" bestFit="1" customWidth="1"/>
    <col min="6158" max="6400" width="9.140625" style="83"/>
    <col min="6401" max="6401" width="14.7109375" style="83" customWidth="1"/>
    <col min="6402" max="6402" width="11.7109375" style="83" bestFit="1" customWidth="1"/>
    <col min="6403" max="6403" width="10.140625" style="83" bestFit="1" customWidth="1"/>
    <col min="6404" max="6404" width="8.7109375" style="83" customWidth="1"/>
    <col min="6405" max="6405" width="10.140625" style="83" bestFit="1" customWidth="1"/>
    <col min="6406" max="6408" width="9.140625" style="83"/>
    <col min="6409" max="6410" width="11.7109375" style="83" bestFit="1" customWidth="1"/>
    <col min="6411" max="6412" width="9.140625" style="83"/>
    <col min="6413" max="6413" width="10.5703125" style="83" bestFit="1" customWidth="1"/>
    <col min="6414" max="6656" width="9.140625" style="83"/>
    <col min="6657" max="6657" width="14.7109375" style="83" customWidth="1"/>
    <col min="6658" max="6658" width="11.7109375" style="83" bestFit="1" customWidth="1"/>
    <col min="6659" max="6659" width="10.140625" style="83" bestFit="1" customWidth="1"/>
    <col min="6660" max="6660" width="8.7109375" style="83" customWidth="1"/>
    <col min="6661" max="6661" width="10.140625" style="83" bestFit="1" customWidth="1"/>
    <col min="6662" max="6664" width="9.140625" style="83"/>
    <col min="6665" max="6666" width="11.7109375" style="83" bestFit="1" customWidth="1"/>
    <col min="6667" max="6668" width="9.140625" style="83"/>
    <col min="6669" max="6669" width="10.5703125" style="83" bestFit="1" customWidth="1"/>
    <col min="6670" max="6912" width="9.140625" style="83"/>
    <col min="6913" max="6913" width="14.7109375" style="83" customWidth="1"/>
    <col min="6914" max="6914" width="11.7109375" style="83" bestFit="1" customWidth="1"/>
    <col min="6915" max="6915" width="10.140625" style="83" bestFit="1" customWidth="1"/>
    <col min="6916" max="6916" width="8.7109375" style="83" customWidth="1"/>
    <col min="6917" max="6917" width="10.140625" style="83" bestFit="1" customWidth="1"/>
    <col min="6918" max="6920" width="9.140625" style="83"/>
    <col min="6921" max="6922" width="11.7109375" style="83" bestFit="1" customWidth="1"/>
    <col min="6923" max="6924" width="9.140625" style="83"/>
    <col min="6925" max="6925" width="10.5703125" style="83" bestFit="1" customWidth="1"/>
    <col min="6926" max="7168" width="9.140625" style="83"/>
    <col min="7169" max="7169" width="14.7109375" style="83" customWidth="1"/>
    <col min="7170" max="7170" width="11.7109375" style="83" bestFit="1" customWidth="1"/>
    <col min="7171" max="7171" width="10.140625" style="83" bestFit="1" customWidth="1"/>
    <col min="7172" max="7172" width="8.7109375" style="83" customWidth="1"/>
    <col min="7173" max="7173" width="10.140625" style="83" bestFit="1" customWidth="1"/>
    <col min="7174" max="7176" width="9.140625" style="83"/>
    <col min="7177" max="7178" width="11.7109375" style="83" bestFit="1" customWidth="1"/>
    <col min="7179" max="7180" width="9.140625" style="83"/>
    <col min="7181" max="7181" width="10.5703125" style="83" bestFit="1" customWidth="1"/>
    <col min="7182" max="7424" width="9.140625" style="83"/>
    <col min="7425" max="7425" width="14.7109375" style="83" customWidth="1"/>
    <col min="7426" max="7426" width="11.7109375" style="83" bestFit="1" customWidth="1"/>
    <col min="7427" max="7427" width="10.140625" style="83" bestFit="1" customWidth="1"/>
    <col min="7428" max="7428" width="8.7109375" style="83" customWidth="1"/>
    <col min="7429" max="7429" width="10.140625" style="83" bestFit="1" customWidth="1"/>
    <col min="7430" max="7432" width="9.140625" style="83"/>
    <col min="7433" max="7434" width="11.7109375" style="83" bestFit="1" customWidth="1"/>
    <col min="7435" max="7436" width="9.140625" style="83"/>
    <col min="7437" max="7437" width="10.5703125" style="83" bestFit="1" customWidth="1"/>
    <col min="7438" max="7680" width="9.140625" style="83"/>
    <col min="7681" max="7681" width="14.7109375" style="83" customWidth="1"/>
    <col min="7682" max="7682" width="11.7109375" style="83" bestFit="1" customWidth="1"/>
    <col min="7683" max="7683" width="10.140625" style="83" bestFit="1" customWidth="1"/>
    <col min="7684" max="7684" width="8.7109375" style="83" customWidth="1"/>
    <col min="7685" max="7685" width="10.140625" style="83" bestFit="1" customWidth="1"/>
    <col min="7686" max="7688" width="9.140625" style="83"/>
    <col min="7689" max="7690" width="11.7109375" style="83" bestFit="1" customWidth="1"/>
    <col min="7691" max="7692" width="9.140625" style="83"/>
    <col min="7693" max="7693" width="10.5703125" style="83" bestFit="1" customWidth="1"/>
    <col min="7694" max="7936" width="9.140625" style="83"/>
    <col min="7937" max="7937" width="14.7109375" style="83" customWidth="1"/>
    <col min="7938" max="7938" width="11.7109375" style="83" bestFit="1" customWidth="1"/>
    <col min="7939" max="7939" width="10.140625" style="83" bestFit="1" customWidth="1"/>
    <col min="7940" max="7940" width="8.7109375" style="83" customWidth="1"/>
    <col min="7941" max="7941" width="10.140625" style="83" bestFit="1" customWidth="1"/>
    <col min="7942" max="7944" width="9.140625" style="83"/>
    <col min="7945" max="7946" width="11.7109375" style="83" bestFit="1" customWidth="1"/>
    <col min="7947" max="7948" width="9.140625" style="83"/>
    <col min="7949" max="7949" width="10.5703125" style="83" bestFit="1" customWidth="1"/>
    <col min="7950" max="8192" width="9.140625" style="83"/>
    <col min="8193" max="8193" width="14.7109375" style="83" customWidth="1"/>
    <col min="8194" max="8194" width="11.7109375" style="83" bestFit="1" customWidth="1"/>
    <col min="8195" max="8195" width="10.140625" style="83" bestFit="1" customWidth="1"/>
    <col min="8196" max="8196" width="8.7109375" style="83" customWidth="1"/>
    <col min="8197" max="8197" width="10.140625" style="83" bestFit="1" customWidth="1"/>
    <col min="8198" max="8200" width="9.140625" style="83"/>
    <col min="8201" max="8202" width="11.7109375" style="83" bestFit="1" customWidth="1"/>
    <col min="8203" max="8204" width="9.140625" style="83"/>
    <col min="8205" max="8205" width="10.5703125" style="83" bestFit="1" customWidth="1"/>
    <col min="8206" max="8448" width="9.140625" style="83"/>
    <col min="8449" max="8449" width="14.7109375" style="83" customWidth="1"/>
    <col min="8450" max="8450" width="11.7109375" style="83" bestFit="1" customWidth="1"/>
    <col min="8451" max="8451" width="10.140625" style="83" bestFit="1" customWidth="1"/>
    <col min="8452" max="8452" width="8.7109375" style="83" customWidth="1"/>
    <col min="8453" max="8453" width="10.140625" style="83" bestFit="1" customWidth="1"/>
    <col min="8454" max="8456" width="9.140625" style="83"/>
    <col min="8457" max="8458" width="11.7109375" style="83" bestFit="1" customWidth="1"/>
    <col min="8459" max="8460" width="9.140625" style="83"/>
    <col min="8461" max="8461" width="10.5703125" style="83" bestFit="1" customWidth="1"/>
    <col min="8462" max="8704" width="9.140625" style="83"/>
    <col min="8705" max="8705" width="14.7109375" style="83" customWidth="1"/>
    <col min="8706" max="8706" width="11.7109375" style="83" bestFit="1" customWidth="1"/>
    <col min="8707" max="8707" width="10.140625" style="83" bestFit="1" customWidth="1"/>
    <col min="8708" max="8708" width="8.7109375" style="83" customWidth="1"/>
    <col min="8709" max="8709" width="10.140625" style="83" bestFit="1" customWidth="1"/>
    <col min="8710" max="8712" width="9.140625" style="83"/>
    <col min="8713" max="8714" width="11.7109375" style="83" bestFit="1" customWidth="1"/>
    <col min="8715" max="8716" width="9.140625" style="83"/>
    <col min="8717" max="8717" width="10.5703125" style="83" bestFit="1" customWidth="1"/>
    <col min="8718" max="8960" width="9.140625" style="83"/>
    <col min="8961" max="8961" width="14.7109375" style="83" customWidth="1"/>
    <col min="8962" max="8962" width="11.7109375" style="83" bestFit="1" customWidth="1"/>
    <col min="8963" max="8963" width="10.140625" style="83" bestFit="1" customWidth="1"/>
    <col min="8964" max="8964" width="8.7109375" style="83" customWidth="1"/>
    <col min="8965" max="8965" width="10.140625" style="83" bestFit="1" customWidth="1"/>
    <col min="8966" max="8968" width="9.140625" style="83"/>
    <col min="8969" max="8970" width="11.7109375" style="83" bestFit="1" customWidth="1"/>
    <col min="8971" max="8972" width="9.140625" style="83"/>
    <col min="8973" max="8973" width="10.5703125" style="83" bestFit="1" customWidth="1"/>
    <col min="8974" max="9216" width="9.140625" style="83"/>
    <col min="9217" max="9217" width="14.7109375" style="83" customWidth="1"/>
    <col min="9218" max="9218" width="11.7109375" style="83" bestFit="1" customWidth="1"/>
    <col min="9219" max="9219" width="10.140625" style="83" bestFit="1" customWidth="1"/>
    <col min="9220" max="9220" width="8.7109375" style="83" customWidth="1"/>
    <col min="9221" max="9221" width="10.140625" style="83" bestFit="1" customWidth="1"/>
    <col min="9222" max="9224" width="9.140625" style="83"/>
    <col min="9225" max="9226" width="11.7109375" style="83" bestFit="1" customWidth="1"/>
    <col min="9227" max="9228" width="9.140625" style="83"/>
    <col min="9229" max="9229" width="10.5703125" style="83" bestFit="1" customWidth="1"/>
    <col min="9230" max="9472" width="9.140625" style="83"/>
    <col min="9473" max="9473" width="14.7109375" style="83" customWidth="1"/>
    <col min="9474" max="9474" width="11.7109375" style="83" bestFit="1" customWidth="1"/>
    <col min="9475" max="9475" width="10.140625" style="83" bestFit="1" customWidth="1"/>
    <col min="9476" max="9476" width="8.7109375" style="83" customWidth="1"/>
    <col min="9477" max="9477" width="10.140625" style="83" bestFit="1" customWidth="1"/>
    <col min="9478" max="9480" width="9.140625" style="83"/>
    <col min="9481" max="9482" width="11.7109375" style="83" bestFit="1" customWidth="1"/>
    <col min="9483" max="9484" width="9.140625" style="83"/>
    <col min="9485" max="9485" width="10.5703125" style="83" bestFit="1" customWidth="1"/>
    <col min="9486" max="9728" width="9.140625" style="83"/>
    <col min="9729" max="9729" width="14.7109375" style="83" customWidth="1"/>
    <col min="9730" max="9730" width="11.7109375" style="83" bestFit="1" customWidth="1"/>
    <col min="9731" max="9731" width="10.140625" style="83" bestFit="1" customWidth="1"/>
    <col min="9732" max="9732" width="8.7109375" style="83" customWidth="1"/>
    <col min="9733" max="9733" width="10.140625" style="83" bestFit="1" customWidth="1"/>
    <col min="9734" max="9736" width="9.140625" style="83"/>
    <col min="9737" max="9738" width="11.7109375" style="83" bestFit="1" customWidth="1"/>
    <col min="9739" max="9740" width="9.140625" style="83"/>
    <col min="9741" max="9741" width="10.5703125" style="83" bestFit="1" customWidth="1"/>
    <col min="9742" max="9984" width="9.140625" style="83"/>
    <col min="9985" max="9985" width="14.7109375" style="83" customWidth="1"/>
    <col min="9986" max="9986" width="11.7109375" style="83" bestFit="1" customWidth="1"/>
    <col min="9987" max="9987" width="10.140625" style="83" bestFit="1" customWidth="1"/>
    <col min="9988" max="9988" width="8.7109375" style="83" customWidth="1"/>
    <col min="9989" max="9989" width="10.140625" style="83" bestFit="1" customWidth="1"/>
    <col min="9990" max="9992" width="9.140625" style="83"/>
    <col min="9993" max="9994" width="11.7109375" style="83" bestFit="1" customWidth="1"/>
    <col min="9995" max="9996" width="9.140625" style="83"/>
    <col min="9997" max="9997" width="10.5703125" style="83" bestFit="1" customWidth="1"/>
    <col min="9998" max="10240" width="9.140625" style="83"/>
    <col min="10241" max="10241" width="14.7109375" style="83" customWidth="1"/>
    <col min="10242" max="10242" width="11.7109375" style="83" bestFit="1" customWidth="1"/>
    <col min="10243" max="10243" width="10.140625" style="83" bestFit="1" customWidth="1"/>
    <col min="10244" max="10244" width="8.7109375" style="83" customWidth="1"/>
    <col min="10245" max="10245" width="10.140625" style="83" bestFit="1" customWidth="1"/>
    <col min="10246" max="10248" width="9.140625" style="83"/>
    <col min="10249" max="10250" width="11.7109375" style="83" bestFit="1" customWidth="1"/>
    <col min="10251" max="10252" width="9.140625" style="83"/>
    <col min="10253" max="10253" width="10.5703125" style="83" bestFit="1" customWidth="1"/>
    <col min="10254" max="10496" width="9.140625" style="83"/>
    <col min="10497" max="10497" width="14.7109375" style="83" customWidth="1"/>
    <col min="10498" max="10498" width="11.7109375" style="83" bestFit="1" customWidth="1"/>
    <col min="10499" max="10499" width="10.140625" style="83" bestFit="1" customWidth="1"/>
    <col min="10500" max="10500" width="8.7109375" style="83" customWidth="1"/>
    <col min="10501" max="10501" width="10.140625" style="83" bestFit="1" customWidth="1"/>
    <col min="10502" max="10504" width="9.140625" style="83"/>
    <col min="10505" max="10506" width="11.7109375" style="83" bestFit="1" customWidth="1"/>
    <col min="10507" max="10508" width="9.140625" style="83"/>
    <col min="10509" max="10509" width="10.5703125" style="83" bestFit="1" customWidth="1"/>
    <col min="10510" max="10752" width="9.140625" style="83"/>
    <col min="10753" max="10753" width="14.7109375" style="83" customWidth="1"/>
    <col min="10754" max="10754" width="11.7109375" style="83" bestFit="1" customWidth="1"/>
    <col min="10755" max="10755" width="10.140625" style="83" bestFit="1" customWidth="1"/>
    <col min="10756" max="10756" width="8.7109375" style="83" customWidth="1"/>
    <col min="10757" max="10757" width="10.140625" style="83" bestFit="1" customWidth="1"/>
    <col min="10758" max="10760" width="9.140625" style="83"/>
    <col min="10761" max="10762" width="11.7109375" style="83" bestFit="1" customWidth="1"/>
    <col min="10763" max="10764" width="9.140625" style="83"/>
    <col min="10765" max="10765" width="10.5703125" style="83" bestFit="1" customWidth="1"/>
    <col min="10766" max="11008" width="9.140625" style="83"/>
    <col min="11009" max="11009" width="14.7109375" style="83" customWidth="1"/>
    <col min="11010" max="11010" width="11.7109375" style="83" bestFit="1" customWidth="1"/>
    <col min="11011" max="11011" width="10.140625" style="83" bestFit="1" customWidth="1"/>
    <col min="11012" max="11012" width="8.7109375" style="83" customWidth="1"/>
    <col min="11013" max="11013" width="10.140625" style="83" bestFit="1" customWidth="1"/>
    <col min="11014" max="11016" width="9.140625" style="83"/>
    <col min="11017" max="11018" width="11.7109375" style="83" bestFit="1" customWidth="1"/>
    <col min="11019" max="11020" width="9.140625" style="83"/>
    <col min="11021" max="11021" width="10.5703125" style="83" bestFit="1" customWidth="1"/>
    <col min="11022" max="11264" width="9.140625" style="83"/>
    <col min="11265" max="11265" width="14.7109375" style="83" customWidth="1"/>
    <col min="11266" max="11266" width="11.7109375" style="83" bestFit="1" customWidth="1"/>
    <col min="11267" max="11267" width="10.140625" style="83" bestFit="1" customWidth="1"/>
    <col min="11268" max="11268" width="8.7109375" style="83" customWidth="1"/>
    <col min="11269" max="11269" width="10.140625" style="83" bestFit="1" customWidth="1"/>
    <col min="11270" max="11272" width="9.140625" style="83"/>
    <col min="11273" max="11274" width="11.7109375" style="83" bestFit="1" customWidth="1"/>
    <col min="11275" max="11276" width="9.140625" style="83"/>
    <col min="11277" max="11277" width="10.5703125" style="83" bestFit="1" customWidth="1"/>
    <col min="11278" max="11520" width="9.140625" style="83"/>
    <col min="11521" max="11521" width="14.7109375" style="83" customWidth="1"/>
    <col min="11522" max="11522" width="11.7109375" style="83" bestFit="1" customWidth="1"/>
    <col min="11523" max="11523" width="10.140625" style="83" bestFit="1" customWidth="1"/>
    <col min="11524" max="11524" width="8.7109375" style="83" customWidth="1"/>
    <col min="11525" max="11525" width="10.140625" style="83" bestFit="1" customWidth="1"/>
    <col min="11526" max="11528" width="9.140625" style="83"/>
    <col min="11529" max="11530" width="11.7109375" style="83" bestFit="1" customWidth="1"/>
    <col min="11531" max="11532" width="9.140625" style="83"/>
    <col min="11533" max="11533" width="10.5703125" style="83" bestFit="1" customWidth="1"/>
    <col min="11534" max="11776" width="9.140625" style="83"/>
    <col min="11777" max="11777" width="14.7109375" style="83" customWidth="1"/>
    <col min="11778" max="11778" width="11.7109375" style="83" bestFit="1" customWidth="1"/>
    <col min="11779" max="11779" width="10.140625" style="83" bestFit="1" customWidth="1"/>
    <col min="11780" max="11780" width="8.7109375" style="83" customWidth="1"/>
    <col min="11781" max="11781" width="10.140625" style="83" bestFit="1" customWidth="1"/>
    <col min="11782" max="11784" width="9.140625" style="83"/>
    <col min="11785" max="11786" width="11.7109375" style="83" bestFit="1" customWidth="1"/>
    <col min="11787" max="11788" width="9.140625" style="83"/>
    <col min="11789" max="11789" width="10.5703125" style="83" bestFit="1" customWidth="1"/>
    <col min="11790" max="12032" width="9.140625" style="83"/>
    <col min="12033" max="12033" width="14.7109375" style="83" customWidth="1"/>
    <col min="12034" max="12034" width="11.7109375" style="83" bestFit="1" customWidth="1"/>
    <col min="12035" max="12035" width="10.140625" style="83" bestFit="1" customWidth="1"/>
    <col min="12036" max="12036" width="8.7109375" style="83" customWidth="1"/>
    <col min="12037" max="12037" width="10.140625" style="83" bestFit="1" customWidth="1"/>
    <col min="12038" max="12040" width="9.140625" style="83"/>
    <col min="12041" max="12042" width="11.7109375" style="83" bestFit="1" customWidth="1"/>
    <col min="12043" max="12044" width="9.140625" style="83"/>
    <col min="12045" max="12045" width="10.5703125" style="83" bestFit="1" customWidth="1"/>
    <col min="12046" max="12288" width="9.140625" style="83"/>
    <col min="12289" max="12289" width="14.7109375" style="83" customWidth="1"/>
    <col min="12290" max="12290" width="11.7109375" style="83" bestFit="1" customWidth="1"/>
    <col min="12291" max="12291" width="10.140625" style="83" bestFit="1" customWidth="1"/>
    <col min="12292" max="12292" width="8.7109375" style="83" customWidth="1"/>
    <col min="12293" max="12293" width="10.140625" style="83" bestFit="1" customWidth="1"/>
    <col min="12294" max="12296" width="9.140625" style="83"/>
    <col min="12297" max="12298" width="11.7109375" style="83" bestFit="1" customWidth="1"/>
    <col min="12299" max="12300" width="9.140625" style="83"/>
    <col min="12301" max="12301" width="10.5703125" style="83" bestFit="1" customWidth="1"/>
    <col min="12302" max="12544" width="9.140625" style="83"/>
    <col min="12545" max="12545" width="14.7109375" style="83" customWidth="1"/>
    <col min="12546" max="12546" width="11.7109375" style="83" bestFit="1" customWidth="1"/>
    <col min="12547" max="12547" width="10.140625" style="83" bestFit="1" customWidth="1"/>
    <col min="12548" max="12548" width="8.7109375" style="83" customWidth="1"/>
    <col min="12549" max="12549" width="10.140625" style="83" bestFit="1" customWidth="1"/>
    <col min="12550" max="12552" width="9.140625" style="83"/>
    <col min="12553" max="12554" width="11.7109375" style="83" bestFit="1" customWidth="1"/>
    <col min="12555" max="12556" width="9.140625" style="83"/>
    <col min="12557" max="12557" width="10.5703125" style="83" bestFit="1" customWidth="1"/>
    <col min="12558" max="12800" width="9.140625" style="83"/>
    <col min="12801" max="12801" width="14.7109375" style="83" customWidth="1"/>
    <col min="12802" max="12802" width="11.7109375" style="83" bestFit="1" customWidth="1"/>
    <col min="12803" max="12803" width="10.140625" style="83" bestFit="1" customWidth="1"/>
    <col min="12804" max="12804" width="8.7109375" style="83" customWidth="1"/>
    <col min="12805" max="12805" width="10.140625" style="83" bestFit="1" customWidth="1"/>
    <col min="12806" max="12808" width="9.140625" style="83"/>
    <col min="12809" max="12810" width="11.7109375" style="83" bestFit="1" customWidth="1"/>
    <col min="12811" max="12812" width="9.140625" style="83"/>
    <col min="12813" max="12813" width="10.5703125" style="83" bestFit="1" customWidth="1"/>
    <col min="12814" max="13056" width="9.140625" style="83"/>
    <col min="13057" max="13057" width="14.7109375" style="83" customWidth="1"/>
    <col min="13058" max="13058" width="11.7109375" style="83" bestFit="1" customWidth="1"/>
    <col min="13059" max="13059" width="10.140625" style="83" bestFit="1" customWidth="1"/>
    <col min="13060" max="13060" width="8.7109375" style="83" customWidth="1"/>
    <col min="13061" max="13061" width="10.140625" style="83" bestFit="1" customWidth="1"/>
    <col min="13062" max="13064" width="9.140625" style="83"/>
    <col min="13065" max="13066" width="11.7109375" style="83" bestFit="1" customWidth="1"/>
    <col min="13067" max="13068" width="9.140625" style="83"/>
    <col min="13069" max="13069" width="10.5703125" style="83" bestFit="1" customWidth="1"/>
    <col min="13070" max="13312" width="9.140625" style="83"/>
    <col min="13313" max="13313" width="14.7109375" style="83" customWidth="1"/>
    <col min="13314" max="13314" width="11.7109375" style="83" bestFit="1" customWidth="1"/>
    <col min="13315" max="13315" width="10.140625" style="83" bestFit="1" customWidth="1"/>
    <col min="13316" max="13316" width="8.7109375" style="83" customWidth="1"/>
    <col min="13317" max="13317" width="10.140625" style="83" bestFit="1" customWidth="1"/>
    <col min="13318" max="13320" width="9.140625" style="83"/>
    <col min="13321" max="13322" width="11.7109375" style="83" bestFit="1" customWidth="1"/>
    <col min="13323" max="13324" width="9.140625" style="83"/>
    <col min="13325" max="13325" width="10.5703125" style="83" bestFit="1" customWidth="1"/>
    <col min="13326" max="13568" width="9.140625" style="83"/>
    <col min="13569" max="13569" width="14.7109375" style="83" customWidth="1"/>
    <col min="13570" max="13570" width="11.7109375" style="83" bestFit="1" customWidth="1"/>
    <col min="13571" max="13571" width="10.140625" style="83" bestFit="1" customWidth="1"/>
    <col min="13572" max="13572" width="8.7109375" style="83" customWidth="1"/>
    <col min="13573" max="13573" width="10.140625" style="83" bestFit="1" customWidth="1"/>
    <col min="13574" max="13576" width="9.140625" style="83"/>
    <col min="13577" max="13578" width="11.7109375" style="83" bestFit="1" customWidth="1"/>
    <col min="13579" max="13580" width="9.140625" style="83"/>
    <col min="13581" max="13581" width="10.5703125" style="83" bestFit="1" customWidth="1"/>
    <col min="13582" max="13824" width="9.140625" style="83"/>
    <col min="13825" max="13825" width="14.7109375" style="83" customWidth="1"/>
    <col min="13826" max="13826" width="11.7109375" style="83" bestFit="1" customWidth="1"/>
    <col min="13827" max="13827" width="10.140625" style="83" bestFit="1" customWidth="1"/>
    <col min="13828" max="13828" width="8.7109375" style="83" customWidth="1"/>
    <col min="13829" max="13829" width="10.140625" style="83" bestFit="1" customWidth="1"/>
    <col min="13830" max="13832" width="9.140625" style="83"/>
    <col min="13833" max="13834" width="11.7109375" style="83" bestFit="1" customWidth="1"/>
    <col min="13835" max="13836" width="9.140625" style="83"/>
    <col min="13837" max="13837" width="10.5703125" style="83" bestFit="1" customWidth="1"/>
    <col min="13838" max="14080" width="9.140625" style="83"/>
    <col min="14081" max="14081" width="14.7109375" style="83" customWidth="1"/>
    <col min="14082" max="14082" width="11.7109375" style="83" bestFit="1" customWidth="1"/>
    <col min="14083" max="14083" width="10.140625" style="83" bestFit="1" customWidth="1"/>
    <col min="14084" max="14084" width="8.7109375" style="83" customWidth="1"/>
    <col min="14085" max="14085" width="10.140625" style="83" bestFit="1" customWidth="1"/>
    <col min="14086" max="14088" width="9.140625" style="83"/>
    <col min="14089" max="14090" width="11.7109375" style="83" bestFit="1" customWidth="1"/>
    <col min="14091" max="14092" width="9.140625" style="83"/>
    <col min="14093" max="14093" width="10.5703125" style="83" bestFit="1" customWidth="1"/>
    <col min="14094" max="14336" width="9.140625" style="83"/>
    <col min="14337" max="14337" width="14.7109375" style="83" customWidth="1"/>
    <col min="14338" max="14338" width="11.7109375" style="83" bestFit="1" customWidth="1"/>
    <col min="14339" max="14339" width="10.140625" style="83" bestFit="1" customWidth="1"/>
    <col min="14340" max="14340" width="8.7109375" style="83" customWidth="1"/>
    <col min="14341" max="14341" width="10.140625" style="83" bestFit="1" customWidth="1"/>
    <col min="14342" max="14344" width="9.140625" style="83"/>
    <col min="14345" max="14346" width="11.7109375" style="83" bestFit="1" customWidth="1"/>
    <col min="14347" max="14348" width="9.140625" style="83"/>
    <col min="14349" max="14349" width="10.5703125" style="83" bestFit="1" customWidth="1"/>
    <col min="14350" max="14592" width="9.140625" style="83"/>
    <col min="14593" max="14593" width="14.7109375" style="83" customWidth="1"/>
    <col min="14594" max="14594" width="11.7109375" style="83" bestFit="1" customWidth="1"/>
    <col min="14595" max="14595" width="10.140625" style="83" bestFit="1" customWidth="1"/>
    <col min="14596" max="14596" width="8.7109375" style="83" customWidth="1"/>
    <col min="14597" max="14597" width="10.140625" style="83" bestFit="1" customWidth="1"/>
    <col min="14598" max="14600" width="9.140625" style="83"/>
    <col min="14601" max="14602" width="11.7109375" style="83" bestFit="1" customWidth="1"/>
    <col min="14603" max="14604" width="9.140625" style="83"/>
    <col min="14605" max="14605" width="10.5703125" style="83" bestFit="1" customWidth="1"/>
    <col min="14606" max="14848" width="9.140625" style="83"/>
    <col min="14849" max="14849" width="14.7109375" style="83" customWidth="1"/>
    <col min="14850" max="14850" width="11.7109375" style="83" bestFit="1" customWidth="1"/>
    <col min="14851" max="14851" width="10.140625" style="83" bestFit="1" customWidth="1"/>
    <col min="14852" max="14852" width="8.7109375" style="83" customWidth="1"/>
    <col min="14853" max="14853" width="10.140625" style="83" bestFit="1" customWidth="1"/>
    <col min="14854" max="14856" width="9.140625" style="83"/>
    <col min="14857" max="14858" width="11.7109375" style="83" bestFit="1" customWidth="1"/>
    <col min="14859" max="14860" width="9.140625" style="83"/>
    <col min="14861" max="14861" width="10.5703125" style="83" bestFit="1" customWidth="1"/>
    <col min="14862" max="15104" width="9.140625" style="83"/>
    <col min="15105" max="15105" width="14.7109375" style="83" customWidth="1"/>
    <col min="15106" max="15106" width="11.7109375" style="83" bestFit="1" customWidth="1"/>
    <col min="15107" max="15107" width="10.140625" style="83" bestFit="1" customWidth="1"/>
    <col min="15108" max="15108" width="8.7109375" style="83" customWidth="1"/>
    <col min="15109" max="15109" width="10.140625" style="83" bestFit="1" customWidth="1"/>
    <col min="15110" max="15112" width="9.140625" style="83"/>
    <col min="15113" max="15114" width="11.7109375" style="83" bestFit="1" customWidth="1"/>
    <col min="15115" max="15116" width="9.140625" style="83"/>
    <col min="15117" max="15117" width="10.5703125" style="83" bestFit="1" customWidth="1"/>
    <col min="15118" max="15360" width="9.140625" style="83"/>
    <col min="15361" max="15361" width="14.7109375" style="83" customWidth="1"/>
    <col min="15362" max="15362" width="11.7109375" style="83" bestFit="1" customWidth="1"/>
    <col min="15363" max="15363" width="10.140625" style="83" bestFit="1" customWidth="1"/>
    <col min="15364" max="15364" width="8.7109375" style="83" customWidth="1"/>
    <col min="15365" max="15365" width="10.140625" style="83" bestFit="1" customWidth="1"/>
    <col min="15366" max="15368" width="9.140625" style="83"/>
    <col min="15369" max="15370" width="11.7109375" style="83" bestFit="1" customWidth="1"/>
    <col min="15371" max="15372" width="9.140625" style="83"/>
    <col min="15373" max="15373" width="10.5703125" style="83" bestFit="1" customWidth="1"/>
    <col min="15374" max="15616" width="9.140625" style="83"/>
    <col min="15617" max="15617" width="14.7109375" style="83" customWidth="1"/>
    <col min="15618" max="15618" width="11.7109375" style="83" bestFit="1" customWidth="1"/>
    <col min="15619" max="15619" width="10.140625" style="83" bestFit="1" customWidth="1"/>
    <col min="15620" max="15620" width="8.7109375" style="83" customWidth="1"/>
    <col min="15621" max="15621" width="10.140625" style="83" bestFit="1" customWidth="1"/>
    <col min="15622" max="15624" width="9.140625" style="83"/>
    <col min="15625" max="15626" width="11.7109375" style="83" bestFit="1" customWidth="1"/>
    <col min="15627" max="15628" width="9.140625" style="83"/>
    <col min="15629" max="15629" width="10.5703125" style="83" bestFit="1" customWidth="1"/>
    <col min="15630" max="15872" width="9.140625" style="83"/>
    <col min="15873" max="15873" width="14.7109375" style="83" customWidth="1"/>
    <col min="15874" max="15874" width="11.7109375" style="83" bestFit="1" customWidth="1"/>
    <col min="15875" max="15875" width="10.140625" style="83" bestFit="1" customWidth="1"/>
    <col min="15876" max="15876" width="8.7109375" style="83" customWidth="1"/>
    <col min="15877" max="15877" width="10.140625" style="83" bestFit="1" customWidth="1"/>
    <col min="15878" max="15880" width="9.140625" style="83"/>
    <col min="15881" max="15882" width="11.7109375" style="83" bestFit="1" customWidth="1"/>
    <col min="15883" max="15884" width="9.140625" style="83"/>
    <col min="15885" max="15885" width="10.5703125" style="83" bestFit="1" customWidth="1"/>
    <col min="15886" max="16128" width="9.140625" style="83"/>
    <col min="16129" max="16129" width="14.7109375" style="83" customWidth="1"/>
    <col min="16130" max="16130" width="11.7109375" style="83" bestFit="1" customWidth="1"/>
    <col min="16131" max="16131" width="10.140625" style="83" bestFit="1" customWidth="1"/>
    <col min="16132" max="16132" width="8.7109375" style="83" customWidth="1"/>
    <col min="16133" max="16133" width="10.140625" style="83" bestFit="1" customWidth="1"/>
    <col min="16134" max="16136" width="9.140625" style="83"/>
    <col min="16137" max="16138" width="11.7109375" style="83" bestFit="1" customWidth="1"/>
    <col min="16139" max="16140" width="9.140625" style="83"/>
    <col min="16141" max="16141" width="10.5703125" style="83" bestFit="1" customWidth="1"/>
    <col min="16142" max="16384" width="9.140625" style="83"/>
  </cols>
  <sheetData>
    <row r="2" spans="1:14">
      <c r="H2" s="110" t="s">
        <v>482</v>
      </c>
      <c r="L2" s="110" t="s">
        <v>483</v>
      </c>
    </row>
    <row r="3" spans="1:14">
      <c r="A3" s="83" t="s">
        <v>484</v>
      </c>
      <c r="B3" s="123" t="s">
        <v>485</v>
      </c>
      <c r="C3" s="123" t="s">
        <v>486</v>
      </c>
      <c r="D3" s="83" t="s">
        <v>487</v>
      </c>
      <c r="E3" s="83" t="s">
        <v>488</v>
      </c>
      <c r="H3" s="82" t="s">
        <v>487</v>
      </c>
      <c r="I3" s="82" t="s">
        <v>489</v>
      </c>
      <c r="J3" s="82" t="s">
        <v>490</v>
      </c>
      <c r="L3" s="82" t="s">
        <v>487</v>
      </c>
      <c r="M3" s="82" t="s">
        <v>489</v>
      </c>
      <c r="N3" s="82" t="s">
        <v>490</v>
      </c>
    </row>
    <row r="4" spans="1:14">
      <c r="A4" s="83" t="s">
        <v>489</v>
      </c>
      <c r="B4" s="123">
        <v>16122.226666666671</v>
      </c>
      <c r="C4" s="123">
        <v>6</v>
      </c>
      <c r="D4" s="83" t="s">
        <v>491</v>
      </c>
      <c r="E4" s="124">
        <v>41760</v>
      </c>
      <c r="H4" s="125" t="s">
        <v>491</v>
      </c>
      <c r="I4" s="123">
        <v>16122.226666666671</v>
      </c>
      <c r="J4" s="123">
        <v>19255.326666666646</v>
      </c>
      <c r="L4" s="82" t="s">
        <v>491</v>
      </c>
      <c r="M4" s="126">
        <v>6</v>
      </c>
      <c r="N4" s="126">
        <v>4.75</v>
      </c>
    </row>
    <row r="5" spans="1:14">
      <c r="A5" s="83" t="s">
        <v>489</v>
      </c>
      <c r="B5" s="123">
        <v>15176.925000000008</v>
      </c>
      <c r="C5" s="123">
        <v>5.916666666666667</v>
      </c>
      <c r="D5" s="83" t="s">
        <v>492</v>
      </c>
      <c r="E5" s="124">
        <v>41791</v>
      </c>
      <c r="H5" s="125" t="s">
        <v>492</v>
      </c>
      <c r="I5" s="123">
        <v>15176.925000000008</v>
      </c>
      <c r="J5" s="123">
        <v>18776.842499999981</v>
      </c>
      <c r="L5" s="82" t="s">
        <v>492</v>
      </c>
      <c r="M5" s="126">
        <v>5.916666666666667</v>
      </c>
      <c r="N5" s="126">
        <v>4.5</v>
      </c>
    </row>
    <row r="6" spans="1:14">
      <c r="A6" s="83" t="s">
        <v>489</v>
      </c>
      <c r="B6" s="123">
        <v>15076.402500000009</v>
      </c>
      <c r="C6" s="123">
        <v>6</v>
      </c>
      <c r="D6" s="83" t="s">
        <v>493</v>
      </c>
      <c r="E6" s="124">
        <v>41821</v>
      </c>
      <c r="H6" s="125" t="s">
        <v>493</v>
      </c>
      <c r="I6" s="123">
        <v>15076.402500000009</v>
      </c>
      <c r="J6" s="123">
        <v>19435.650833333304</v>
      </c>
      <c r="L6" s="82" t="s">
        <v>493</v>
      </c>
      <c r="M6" s="126">
        <v>6</v>
      </c>
      <c r="N6" s="126">
        <v>4.416666666666667</v>
      </c>
    </row>
    <row r="7" spans="1:14">
      <c r="A7" s="83" t="s">
        <v>489</v>
      </c>
      <c r="B7" s="123">
        <v>18782.559166666677</v>
      </c>
      <c r="C7" s="123">
        <v>5.916666666666667</v>
      </c>
      <c r="D7" s="83" t="s">
        <v>494</v>
      </c>
      <c r="E7" s="124">
        <v>41852</v>
      </c>
      <c r="H7" s="125" t="s">
        <v>494</v>
      </c>
      <c r="I7" s="123">
        <v>18782.559166666677</v>
      </c>
      <c r="J7" s="123">
        <v>14938.160833333304</v>
      </c>
      <c r="L7" s="82" t="s">
        <v>494</v>
      </c>
      <c r="M7" s="126">
        <v>5.916666666666667</v>
      </c>
      <c r="N7" s="126">
        <v>4.333333333333333</v>
      </c>
    </row>
    <row r="8" spans="1:14">
      <c r="A8" s="83" t="s">
        <v>489</v>
      </c>
      <c r="B8" s="123">
        <v>15064.534166666679</v>
      </c>
      <c r="C8" s="123">
        <v>5.083333333333333</v>
      </c>
      <c r="D8" s="83" t="s">
        <v>495</v>
      </c>
      <c r="E8" s="124">
        <v>41883</v>
      </c>
      <c r="H8" s="125" t="s">
        <v>495</v>
      </c>
      <c r="I8" s="123">
        <v>15064.534166666679</v>
      </c>
      <c r="J8" s="123">
        <v>13817.250833333304</v>
      </c>
      <c r="L8" s="82" t="s">
        <v>495</v>
      </c>
      <c r="M8" s="126">
        <v>5.083333333333333</v>
      </c>
      <c r="N8" s="126">
        <v>4.333333333333333</v>
      </c>
    </row>
    <row r="9" spans="1:14">
      <c r="A9" s="83" t="s">
        <v>489</v>
      </c>
      <c r="B9" s="123">
        <v>14797.236666666673</v>
      </c>
      <c r="C9" s="123">
        <v>4.5</v>
      </c>
      <c r="D9" s="83" t="s">
        <v>496</v>
      </c>
      <c r="E9" s="124">
        <v>41913</v>
      </c>
      <c r="H9" s="125" t="s">
        <v>496</v>
      </c>
      <c r="I9" s="123">
        <v>14797.236666666673</v>
      </c>
      <c r="J9" s="123">
        <v>14193.370833333311</v>
      </c>
      <c r="L9" s="82" t="s">
        <v>496</v>
      </c>
      <c r="M9" s="126">
        <v>4.5</v>
      </c>
      <c r="N9" s="126">
        <v>4.583333333333333</v>
      </c>
    </row>
    <row r="10" spans="1:14">
      <c r="A10" s="83" t="s">
        <v>489</v>
      </c>
      <c r="B10" s="123">
        <v>14209.205833333335</v>
      </c>
      <c r="C10" s="123">
        <v>4.583333333333333</v>
      </c>
      <c r="D10" s="83" t="s">
        <v>497</v>
      </c>
      <c r="E10" s="124">
        <v>41944</v>
      </c>
      <c r="H10" s="125" t="s">
        <v>497</v>
      </c>
      <c r="I10" s="123">
        <v>14209.205833333335</v>
      </c>
      <c r="J10" s="123">
        <v>16283.321666666641</v>
      </c>
      <c r="L10" s="82" t="s">
        <v>497</v>
      </c>
      <c r="M10" s="126">
        <v>4.583333333333333</v>
      </c>
      <c r="N10" s="126">
        <v>4.416666666666667</v>
      </c>
    </row>
    <row r="11" spans="1:14">
      <c r="A11" s="83" t="s">
        <v>489</v>
      </c>
      <c r="B11" s="123">
        <v>17561.134999999995</v>
      </c>
      <c r="C11" s="123">
        <v>4.583333333333333</v>
      </c>
      <c r="D11" s="83" t="s">
        <v>498</v>
      </c>
      <c r="E11" s="124">
        <v>41974</v>
      </c>
      <c r="H11" s="125" t="s">
        <v>498</v>
      </c>
      <c r="I11" s="123">
        <v>17561.134999999995</v>
      </c>
      <c r="J11" s="123">
        <v>39507.893333333304</v>
      </c>
      <c r="L11" s="82" t="s">
        <v>498</v>
      </c>
      <c r="M11" s="126">
        <v>4.583333333333333</v>
      </c>
      <c r="N11" s="126">
        <v>4.5</v>
      </c>
    </row>
    <row r="12" spans="1:14">
      <c r="A12" s="83" t="s">
        <v>489</v>
      </c>
      <c r="B12" s="123">
        <v>17397.883333333328</v>
      </c>
      <c r="C12" s="123">
        <v>4.583333333333333</v>
      </c>
      <c r="D12" s="83" t="s">
        <v>499</v>
      </c>
      <c r="E12" s="124">
        <v>42005</v>
      </c>
      <c r="H12" s="125" t="s">
        <v>499</v>
      </c>
      <c r="I12" s="123">
        <v>17397.883333333328</v>
      </c>
      <c r="J12" s="123">
        <v>40675.456666666643</v>
      </c>
      <c r="L12" s="82" t="s">
        <v>499</v>
      </c>
      <c r="M12" s="126">
        <v>4.583333333333333</v>
      </c>
      <c r="N12" s="126">
        <v>4.75</v>
      </c>
    </row>
    <row r="13" spans="1:14">
      <c r="A13" s="83" t="s">
        <v>490</v>
      </c>
      <c r="B13" s="123">
        <v>18051.66249999998</v>
      </c>
      <c r="C13" s="123">
        <v>4.666666666666667</v>
      </c>
      <c r="D13" s="83" t="s">
        <v>500</v>
      </c>
      <c r="E13" s="124">
        <v>42036</v>
      </c>
      <c r="H13" s="125" t="s">
        <v>500</v>
      </c>
      <c r="I13" s="123">
        <v>18051.66249999998</v>
      </c>
      <c r="J13" s="123">
        <v>40177.41166666666</v>
      </c>
      <c r="L13" s="82" t="s">
        <v>500</v>
      </c>
      <c r="M13" s="126">
        <v>4.666666666666667</v>
      </c>
      <c r="N13" s="126">
        <v>4.416666666666667</v>
      </c>
    </row>
    <row r="14" spans="1:14">
      <c r="A14" s="83" t="s">
        <v>490</v>
      </c>
      <c r="B14" s="123">
        <v>18291.364166666652</v>
      </c>
      <c r="C14" s="123">
        <v>4.75</v>
      </c>
      <c r="D14" s="83" t="s">
        <v>501</v>
      </c>
      <c r="E14" s="124">
        <v>42064</v>
      </c>
      <c r="H14" s="125" t="s">
        <v>501</v>
      </c>
      <c r="I14" s="123">
        <v>18291.364166666652</v>
      </c>
      <c r="J14" s="123">
        <v>39960.142499999994</v>
      </c>
      <c r="L14" s="82" t="s">
        <v>501</v>
      </c>
      <c r="M14" s="126">
        <v>4.75</v>
      </c>
      <c r="N14" s="126">
        <v>4.083333333333333</v>
      </c>
    </row>
    <row r="15" spans="1:14">
      <c r="A15" s="83" t="s">
        <v>490</v>
      </c>
      <c r="B15" s="123">
        <v>18484.02499999998</v>
      </c>
      <c r="C15" s="123">
        <v>4.583333333333333</v>
      </c>
      <c r="D15" s="83" t="s">
        <v>502</v>
      </c>
      <c r="E15" s="124">
        <v>42095</v>
      </c>
      <c r="H15" s="125" t="s">
        <v>502</v>
      </c>
      <c r="I15" s="123">
        <v>18484.02499999998</v>
      </c>
      <c r="J15" s="123">
        <v>39199.79</v>
      </c>
      <c r="L15" s="82" t="s">
        <v>502</v>
      </c>
      <c r="M15" s="126">
        <v>4.583333333333333</v>
      </c>
      <c r="N15" s="126">
        <v>4.166666666666667</v>
      </c>
    </row>
    <row r="16" spans="1:14">
      <c r="A16" s="83" t="s">
        <v>490</v>
      </c>
      <c r="B16" s="123">
        <v>19255.326666666646</v>
      </c>
      <c r="C16" s="123">
        <v>4.75</v>
      </c>
      <c r="D16" s="83" t="s">
        <v>491</v>
      </c>
      <c r="E16" s="124">
        <v>42125</v>
      </c>
    </row>
    <row r="17" spans="1:5">
      <c r="A17" s="83" t="s">
        <v>490</v>
      </c>
      <c r="B17" s="123">
        <v>18776.842499999981</v>
      </c>
      <c r="C17" s="123">
        <v>4.5</v>
      </c>
      <c r="D17" s="83" t="s">
        <v>492</v>
      </c>
      <c r="E17" s="124">
        <v>42156</v>
      </c>
    </row>
    <row r="18" spans="1:5">
      <c r="A18" s="83" t="s">
        <v>490</v>
      </c>
      <c r="B18" s="123">
        <v>19435.650833333304</v>
      </c>
      <c r="C18" s="123">
        <v>4.416666666666667</v>
      </c>
      <c r="D18" s="83" t="s">
        <v>493</v>
      </c>
      <c r="E18" s="124">
        <v>42186</v>
      </c>
    </row>
    <row r="19" spans="1:5">
      <c r="A19" s="83" t="s">
        <v>490</v>
      </c>
      <c r="B19" s="123">
        <v>14938.160833333304</v>
      </c>
      <c r="C19" s="123">
        <v>4.333333333333333</v>
      </c>
      <c r="D19" s="83" t="s">
        <v>494</v>
      </c>
      <c r="E19" s="124">
        <v>42217</v>
      </c>
    </row>
    <row r="20" spans="1:5">
      <c r="A20" s="83" t="s">
        <v>490</v>
      </c>
      <c r="B20" s="123">
        <v>13817.250833333304</v>
      </c>
      <c r="C20" s="123">
        <v>4.333333333333333</v>
      </c>
      <c r="D20" s="83" t="s">
        <v>495</v>
      </c>
      <c r="E20" s="124">
        <v>42248</v>
      </c>
    </row>
    <row r="21" spans="1:5">
      <c r="A21" s="83" t="s">
        <v>490</v>
      </c>
      <c r="B21" s="123">
        <v>14193.370833333311</v>
      </c>
      <c r="C21" s="123">
        <v>4.583333333333333</v>
      </c>
      <c r="D21" s="83" t="s">
        <v>496</v>
      </c>
      <c r="E21" s="124">
        <v>42278</v>
      </c>
    </row>
    <row r="22" spans="1:5">
      <c r="A22" s="83" t="s">
        <v>490</v>
      </c>
      <c r="B22" s="123">
        <v>16283.321666666641</v>
      </c>
      <c r="C22" s="123">
        <v>4.416666666666667</v>
      </c>
      <c r="D22" s="83" t="s">
        <v>497</v>
      </c>
      <c r="E22" s="124">
        <v>42309</v>
      </c>
    </row>
    <row r="23" spans="1:5">
      <c r="A23" s="83" t="s">
        <v>490</v>
      </c>
      <c r="B23" s="123">
        <v>39507.893333333304</v>
      </c>
      <c r="C23" s="123">
        <v>4.5</v>
      </c>
      <c r="D23" s="83" t="s">
        <v>498</v>
      </c>
      <c r="E23" s="124">
        <v>42339</v>
      </c>
    </row>
    <row r="24" spans="1:5">
      <c r="A24" s="83" t="s">
        <v>490</v>
      </c>
      <c r="B24" s="123">
        <v>40675.456666666643</v>
      </c>
      <c r="C24" s="123">
        <v>4.75</v>
      </c>
      <c r="D24" s="83" t="s">
        <v>499</v>
      </c>
      <c r="E24" s="124">
        <v>42370</v>
      </c>
    </row>
    <row r="25" spans="1:5">
      <c r="A25" s="83" t="s">
        <v>490</v>
      </c>
      <c r="B25" s="123">
        <v>40177.41166666666</v>
      </c>
      <c r="C25" s="123">
        <v>4.416666666666667</v>
      </c>
      <c r="D25" s="83" t="s">
        <v>500</v>
      </c>
      <c r="E25" s="124">
        <v>42401</v>
      </c>
    </row>
    <row r="26" spans="1:5">
      <c r="A26" s="83" t="s">
        <v>490</v>
      </c>
      <c r="B26" s="123">
        <v>39960.142499999994</v>
      </c>
      <c r="C26" s="123">
        <v>4.083333333333333</v>
      </c>
      <c r="D26" s="83" t="s">
        <v>501</v>
      </c>
      <c r="E26" s="124">
        <v>42430</v>
      </c>
    </row>
    <row r="27" spans="1:5">
      <c r="A27" s="83" t="s">
        <v>490</v>
      </c>
      <c r="B27" s="123">
        <v>39199.79</v>
      </c>
      <c r="C27" s="123">
        <v>4.166666666666667</v>
      </c>
      <c r="D27" s="83" t="s">
        <v>502</v>
      </c>
      <c r="E27" s="124">
        <v>42461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9"/>
  <sheetViews>
    <sheetView showGridLines="0" zoomScale="80" workbookViewId="0">
      <selection activeCell="K5" sqref="K5"/>
    </sheetView>
  </sheetViews>
  <sheetFormatPr defaultRowHeight="12.75"/>
  <cols>
    <col min="1" max="1" width="3.7109375" style="119" customWidth="1"/>
    <col min="2" max="2" width="9.140625" style="119"/>
    <col min="3" max="3" width="12.85546875" style="119" bestFit="1" customWidth="1"/>
    <col min="4" max="4" width="11.7109375" style="119" bestFit="1" customWidth="1"/>
    <col min="5" max="5" width="12" style="119" bestFit="1" customWidth="1"/>
    <col min="6" max="16384" width="9.140625" style="119"/>
  </cols>
  <sheetData>
    <row r="1" spans="1:6" ht="15.75">
      <c r="A1" s="138" t="s">
        <v>513</v>
      </c>
    </row>
    <row r="4" spans="1:6" ht="13.5" thickBot="1"/>
    <row r="5" spans="1:6" ht="30">
      <c r="C5" s="180" t="s">
        <v>514</v>
      </c>
      <c r="D5" s="140" t="s">
        <v>515</v>
      </c>
      <c r="E5" s="142" t="s">
        <v>517</v>
      </c>
      <c r="F5" s="182" t="s">
        <v>518</v>
      </c>
    </row>
    <row r="6" spans="1:6" ht="15.75" thickBot="1">
      <c r="C6" s="181"/>
      <c r="D6" s="141" t="s">
        <v>516</v>
      </c>
      <c r="E6" s="143" t="s">
        <v>516</v>
      </c>
      <c r="F6" s="182"/>
    </row>
    <row r="7" spans="1:6" ht="15.75" thickBot="1">
      <c r="C7" s="144">
        <v>42444</v>
      </c>
      <c r="D7" s="145">
        <v>5.3</v>
      </c>
      <c r="E7" s="146">
        <v>23935</v>
      </c>
      <c r="F7" s="147">
        <v>2.0000000000000001E-4</v>
      </c>
    </row>
    <row r="8" spans="1:6" ht="15.75" thickBot="1">
      <c r="C8" s="148">
        <v>42475</v>
      </c>
      <c r="D8" s="145">
        <v>42.5</v>
      </c>
      <c r="E8" s="146">
        <v>21639</v>
      </c>
      <c r="F8" s="147">
        <v>2E-3</v>
      </c>
    </row>
    <row r="9" spans="1:6" ht="15.75" thickBot="1">
      <c r="C9" s="148">
        <v>42505</v>
      </c>
      <c r="D9" s="145">
        <v>3.3</v>
      </c>
      <c r="E9" s="146">
        <v>21917</v>
      </c>
      <c r="F9" s="147">
        <v>1E-4</v>
      </c>
    </row>
    <row r="10" spans="1:6" ht="15.75" thickBot="1">
      <c r="C10" s="148">
        <v>42536</v>
      </c>
      <c r="D10" s="145">
        <v>27.3</v>
      </c>
      <c r="E10" s="146">
        <v>19943</v>
      </c>
      <c r="F10" s="147">
        <v>1.4E-3</v>
      </c>
    </row>
    <row r="11" spans="1:6" ht="15.75" thickBot="1">
      <c r="C11" s="148">
        <v>42566</v>
      </c>
      <c r="D11" s="145">
        <v>31.8</v>
      </c>
      <c r="E11" s="146">
        <v>21357</v>
      </c>
      <c r="F11" s="147">
        <v>1.5E-3</v>
      </c>
    </row>
    <row r="12" spans="1:6" ht="15.75" thickBot="1">
      <c r="C12" s="148">
        <v>42597</v>
      </c>
      <c r="D12" s="145">
        <v>259.5</v>
      </c>
      <c r="E12" s="146">
        <v>21922</v>
      </c>
      <c r="F12" s="147">
        <v>1.18E-2</v>
      </c>
    </row>
    <row r="13" spans="1:6" ht="15.75" thickBot="1">
      <c r="C13" s="148">
        <v>42628</v>
      </c>
      <c r="D13" s="145">
        <v>0.1</v>
      </c>
      <c r="E13" s="146">
        <v>22744</v>
      </c>
      <c r="F13" s="147">
        <v>0</v>
      </c>
    </row>
    <row r="14" spans="1:6" ht="15.75" thickBot="1">
      <c r="C14" s="148">
        <v>42658</v>
      </c>
      <c r="D14" s="145">
        <v>20</v>
      </c>
      <c r="E14" s="146">
        <v>23568</v>
      </c>
      <c r="F14" s="147">
        <v>8.0000000000000004E-4</v>
      </c>
    </row>
    <row r="15" spans="1:6" ht="15.75" thickBot="1">
      <c r="C15" s="148">
        <v>42689</v>
      </c>
      <c r="D15" s="145">
        <v>46.7</v>
      </c>
      <c r="E15" s="146">
        <v>23861</v>
      </c>
      <c r="F15" s="147">
        <v>2E-3</v>
      </c>
    </row>
    <row r="16" spans="1:6" ht="15.75" thickBot="1">
      <c r="C16" s="148">
        <v>42719</v>
      </c>
      <c r="D16" s="145">
        <v>358.4</v>
      </c>
      <c r="E16" s="146">
        <v>25157</v>
      </c>
      <c r="F16" s="147">
        <v>1.4200000000000001E-2</v>
      </c>
    </row>
    <row r="17" spans="3:6" ht="15.75" thickBot="1">
      <c r="C17" s="148">
        <v>42385</v>
      </c>
      <c r="D17" s="145">
        <v>32.1</v>
      </c>
      <c r="E17" s="146">
        <v>20459</v>
      </c>
      <c r="F17" s="147">
        <v>1.6000000000000001E-3</v>
      </c>
    </row>
    <row r="18" spans="3:6" ht="15.75" thickBot="1">
      <c r="C18" s="148">
        <v>42416</v>
      </c>
      <c r="D18" s="145">
        <v>9.6</v>
      </c>
      <c r="E18" s="146">
        <v>19794</v>
      </c>
      <c r="F18" s="147">
        <v>5.0000000000000001E-4</v>
      </c>
    </row>
    <row r="19" spans="3:6" ht="15.75" thickBot="1">
      <c r="C19" s="148">
        <v>42445</v>
      </c>
      <c r="D19" s="145">
        <v>17.8</v>
      </c>
      <c r="E19" s="146">
        <v>23401</v>
      </c>
      <c r="F19" s="147">
        <v>8.0000000000000004E-4</v>
      </c>
    </row>
  </sheetData>
  <mergeCells count="2">
    <mergeCell ref="C5:C6"/>
    <mergeCell ref="F5:F6"/>
  </mergeCells>
  <pageMargins left="0.74803149606299213" right="0.74803149606299213" top="0.98425196850393704" bottom="0.98425196850393704" header="0.51181102362204722" footer="0.51181102362204722"/>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25"/>
  <sheetViews>
    <sheetView showGridLines="0" zoomScale="80" workbookViewId="0"/>
  </sheetViews>
  <sheetFormatPr defaultRowHeight="12.75"/>
  <cols>
    <col min="1" max="1" width="3.7109375" style="119" customWidth="1"/>
    <col min="2" max="2" width="9.140625" style="119"/>
    <col min="3" max="3" width="12.85546875" style="119" bestFit="1" customWidth="1"/>
    <col min="4" max="4" width="11.7109375" style="119" bestFit="1" customWidth="1"/>
    <col min="5" max="5" width="12" style="119" bestFit="1" customWidth="1"/>
    <col min="6" max="16384" width="9.140625" style="119"/>
  </cols>
  <sheetData>
    <row r="1" spans="1:4" ht="15.75">
      <c r="A1" s="138" t="s">
        <v>519</v>
      </c>
    </row>
    <row r="3" spans="1:4" ht="15">
      <c r="C3" s="127" t="s">
        <v>520</v>
      </c>
    </row>
    <row r="4" spans="1:4" ht="15">
      <c r="C4" s="127" t="s">
        <v>521</v>
      </c>
    </row>
    <row r="7" spans="1:4" ht="15.75">
      <c r="C7" s="150" t="s">
        <v>522</v>
      </c>
    </row>
    <row r="8" spans="1:4" ht="15.75">
      <c r="C8" s="150" t="s">
        <v>523</v>
      </c>
    </row>
    <row r="9" spans="1:4" ht="15.75">
      <c r="D9" s="150" t="s">
        <v>524</v>
      </c>
    </row>
    <row r="10" spans="1:4" ht="15.75">
      <c r="D10" s="150" t="s">
        <v>525</v>
      </c>
    </row>
    <row r="11" spans="1:4" ht="15.75">
      <c r="D11" s="150" t="s">
        <v>526</v>
      </c>
    </row>
    <row r="12" spans="1:4" ht="15.75">
      <c r="D12" s="150" t="s">
        <v>527</v>
      </c>
    </row>
    <row r="13" spans="1:4" ht="15.75">
      <c r="C13" s="150" t="s">
        <v>528</v>
      </c>
    </row>
    <row r="14" spans="1:4" ht="15.75">
      <c r="C14" s="150" t="s">
        <v>529</v>
      </c>
    </row>
    <row r="15" spans="1:4" ht="15.75">
      <c r="C15" s="150"/>
    </row>
    <row r="16" spans="1:4" ht="15.75">
      <c r="C16" s="150"/>
    </row>
    <row r="17" spans="3:4" ht="15.75">
      <c r="C17" s="151" t="s">
        <v>530</v>
      </c>
    </row>
    <row r="18" spans="3:4" ht="15.75">
      <c r="C18" s="150" t="s">
        <v>531</v>
      </c>
    </row>
    <row r="19" spans="3:4">
      <c r="D19" s="119" t="s">
        <v>532</v>
      </c>
    </row>
    <row r="20" spans="3:4">
      <c r="D20" s="119" t="s">
        <v>533</v>
      </c>
    </row>
    <row r="21" spans="3:4">
      <c r="D21" s="119" t="s">
        <v>534</v>
      </c>
    </row>
    <row r="22" spans="3:4">
      <c r="D22" s="119" t="s">
        <v>535</v>
      </c>
    </row>
    <row r="23" spans="3:4" ht="15.75">
      <c r="C23" s="150" t="s">
        <v>536</v>
      </c>
    </row>
    <row r="24" spans="3:4" ht="15.75">
      <c r="C24" s="150" t="s">
        <v>537</v>
      </c>
    </row>
    <row r="25" spans="3:4" ht="15">
      <c r="C25" s="152"/>
    </row>
  </sheetData>
  <pageMargins left="0.74803149606299213" right="0.74803149606299213" top="0.98425196850393704" bottom="0.98425196850393704"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681</vt:i4>
      </vt:variant>
    </vt:vector>
  </HeadingPairs>
  <TitlesOfParts>
    <vt:vector size="697" baseType="lpstr">
      <vt:lpstr>CCAR 9Q capital ratios</vt:lpstr>
      <vt:lpstr>Capital expectations</vt:lpstr>
      <vt:lpstr>T1L ratio - Dec 15</vt:lpstr>
      <vt:lpstr>Individual &amp; Top 10 exposures</vt:lpstr>
      <vt:lpstr>top exposures</vt:lpstr>
      <vt:lpstr>LCR, MVE, NII, SFR</vt:lpstr>
      <vt:lpstr>Op risk events</vt:lpstr>
      <vt:lpstr>Gross losses over gross margins</vt:lpstr>
      <vt:lpstr>Total customer complaints</vt:lpstr>
      <vt:lpstr>Compliance risk</vt:lpstr>
      <vt:lpstr>Fiduciary risk</vt:lpstr>
      <vt:lpstr>Reg R requirements</vt:lpstr>
      <vt:lpstr>Aging of Excesses</vt:lpstr>
      <vt:lpstr>past due regulatory CAPs</vt:lpstr>
      <vt:lpstr>High risk politically exposed %</vt:lpstr>
      <vt:lpstr>AML transaction </vt:lpstr>
      <vt:lpstr>_vena_CapBSI_B1_C_1_230858509795983360</vt:lpstr>
      <vt:lpstr>_vena_CapBSI_B1_C_1_230858525113581568</vt:lpstr>
      <vt:lpstr>_vena_CapBSI_B1_C_1_230858539172888576</vt:lpstr>
      <vt:lpstr>_vena_CapBSI_B1_C_1_230858563583737856</vt:lpstr>
      <vt:lpstr>_vena_CapBSI_B1_C_1_230858841607110656</vt:lpstr>
      <vt:lpstr>_vena_CapBSI_B1_C_1_230858841607110656_1</vt:lpstr>
      <vt:lpstr>_vena_CapBSI_B1_C_1_230858841607110656_2</vt:lpstr>
      <vt:lpstr>_vena_CapBSI_B1_C_1_230858841607110656_3</vt:lpstr>
      <vt:lpstr>_vena_CapBSI_B1_C_1_230858841607110656_4</vt:lpstr>
      <vt:lpstr>_vena_CapBSI_B1_C_1_230858864537370624</vt:lpstr>
      <vt:lpstr>_vena_CapBSI_B1_C_1_230858864537370624_1</vt:lpstr>
      <vt:lpstr>_vena_CapBSI_B1_C_1_230858864537370624_2</vt:lpstr>
      <vt:lpstr>_vena_CapBSI_B1_C_1_230858864537370624_3</vt:lpstr>
      <vt:lpstr>_vena_CapBSI_B1_C_1_230858864537370624_4</vt:lpstr>
      <vt:lpstr>_vena_CapBSI_B1_C_1_230858883713728512</vt:lpstr>
      <vt:lpstr>_vena_CapBSI_B1_C_1_230858883713728512_1</vt:lpstr>
      <vt:lpstr>_vena_CapBSI_B1_C_1_230858883713728512_2</vt:lpstr>
      <vt:lpstr>_vena_CapBSI_B1_C_1_230858883713728512_3</vt:lpstr>
      <vt:lpstr>_vena_CapBSI_B1_C_1_230858883713728512_4</vt:lpstr>
      <vt:lpstr>_vena_CapBSI_B1_C_1_230858941431545856</vt:lpstr>
      <vt:lpstr>_vena_CapBSI_B1_C_1_230858941431545856_1</vt:lpstr>
      <vt:lpstr>_vena_CapBSI_B1_C_1_230858941431545856_2</vt:lpstr>
      <vt:lpstr>_vena_CapBSI_B1_C_1_230858941431545856_3</vt:lpstr>
      <vt:lpstr>_vena_CapBSI_B1_C_1_230858941431545856_4</vt:lpstr>
      <vt:lpstr>_vena_CapBSI_B1_C_1_230859049971744768</vt:lpstr>
      <vt:lpstr>_vena_CapBSI_B1_C_1_230859049971744768_1</vt:lpstr>
      <vt:lpstr>_vena_CapBSI_B1_C_1_230859049971744768_2</vt:lpstr>
      <vt:lpstr>_vena_CapBSI_B1_C_1_230859049971744768_3</vt:lpstr>
      <vt:lpstr>_vena_CapBSI_B1_C_1_230859049971744768_4</vt:lpstr>
      <vt:lpstr>_vena_CapBSI_B1_C_1_230859064827969536</vt:lpstr>
      <vt:lpstr>_vena_CapBSI_B1_C_1_230859064827969536_1</vt:lpstr>
      <vt:lpstr>_vena_CapBSI_B1_C_1_230859064827969536_2</vt:lpstr>
      <vt:lpstr>_vena_CapBSI_B1_C_1_230859064827969536_3</vt:lpstr>
      <vt:lpstr>_vena_CapBSI_B1_C_1_230859064827969536_4</vt:lpstr>
      <vt:lpstr>_vena_CapBSI_B1_C_1_230859078451068928</vt:lpstr>
      <vt:lpstr>_vena_CapBSI_B1_C_1_230859078451068928_1</vt:lpstr>
      <vt:lpstr>_vena_CapBSI_B1_C_1_230859078451068928_2</vt:lpstr>
      <vt:lpstr>_vena_CapBSI_B1_C_1_230859078451068928_3</vt:lpstr>
      <vt:lpstr>_vena_CapBSI_B1_C_1_230859078451068928_4</vt:lpstr>
      <vt:lpstr>_vena_CapBSI_B1_C_1_230859093835776000</vt:lpstr>
      <vt:lpstr>_vena_CapBSI_B1_C_1_230859093835776000_1</vt:lpstr>
      <vt:lpstr>_vena_CapBSI_B1_C_1_230859093835776000_2</vt:lpstr>
      <vt:lpstr>_vena_CapBSI_B1_C_1_230859093835776000_3</vt:lpstr>
      <vt:lpstr>_vena_CapBSI_B1_C_1_230859093835776000_4</vt:lpstr>
      <vt:lpstr>_vena_CapBSI_B1_C_1_248550486083371008</vt:lpstr>
      <vt:lpstr>_vena_CapBSI_B1_C_1_248550486083371008_1</vt:lpstr>
      <vt:lpstr>_vena_CapBSI_B1_C_1_248550486083371008_2</vt:lpstr>
      <vt:lpstr>_vena_CapBSI_B1_C_1_248550486083371008_3</vt:lpstr>
      <vt:lpstr>_vena_CapBSI_B1_C_1_248550486083371008_4</vt:lpstr>
      <vt:lpstr>_vena_CapBSI_B1_C_2_230860126356111360</vt:lpstr>
      <vt:lpstr>_vena_CapBSI_B1_C_2_230860226616754176</vt:lpstr>
      <vt:lpstr>_vena_CapBSI_B1_C_2_230860226616754176_1</vt:lpstr>
      <vt:lpstr>_vena_CapBSI_B1_C_2_230860226616754176_2</vt:lpstr>
      <vt:lpstr>_vena_CapBSI_B1_C_2_230860226616754176_3</vt:lpstr>
      <vt:lpstr>_vena_CapBSI_B1_C_2_230860226616754176_4</vt:lpstr>
      <vt:lpstr>_vena_CapBSI_B1_C_2_230860237857488896</vt:lpstr>
      <vt:lpstr>_vena_CapBSI_B1_C_2_230860237857488896_1</vt:lpstr>
      <vt:lpstr>_vena_CapBSI_B1_C_2_230860237857488896_2</vt:lpstr>
      <vt:lpstr>_vena_CapBSI_B1_C_2_230860237857488896_3</vt:lpstr>
      <vt:lpstr>_vena_CapBSI_B1_C_2_230860237857488896_4</vt:lpstr>
      <vt:lpstr>_vena_CapBSI_B1_C_2_230860246497755136</vt:lpstr>
      <vt:lpstr>_vena_CapBSI_B1_C_2_230860246497755136_1</vt:lpstr>
      <vt:lpstr>_vena_CapBSI_B1_C_2_230860246497755136_2</vt:lpstr>
      <vt:lpstr>_vena_CapBSI_B1_C_2_230860246497755136_3</vt:lpstr>
      <vt:lpstr>_vena_CapBSI_B1_C_2_230860246497755136_4</vt:lpstr>
      <vt:lpstr>_vena_CapBSI_B1_C_2_230860256148848640</vt:lpstr>
      <vt:lpstr>_vena_CapBSI_B1_C_2_230860256148848640_1</vt:lpstr>
      <vt:lpstr>_vena_CapBSI_B1_C_2_230860256148848640_2</vt:lpstr>
      <vt:lpstr>_vena_CapBSI_B1_C_2_230860256148848640_3</vt:lpstr>
      <vt:lpstr>_vena_CapBSI_B1_C_2_230860256148848640_4</vt:lpstr>
      <vt:lpstr>_vena_CapBSI_B1_C_2_230860293570428928</vt:lpstr>
      <vt:lpstr>_vena_CapBSI_B1_C_2_230860293570428928_1</vt:lpstr>
      <vt:lpstr>_vena_CapBSI_B1_C_2_230860293570428928_2</vt:lpstr>
      <vt:lpstr>_vena_CapBSI_B1_C_2_230860293570428928_3</vt:lpstr>
      <vt:lpstr>_vena_CapBSI_B1_C_2_230860293570428928_4</vt:lpstr>
      <vt:lpstr>_vena_CapBSI_B1_C_2_230860306308530176</vt:lpstr>
      <vt:lpstr>_vena_CapBSI_B1_C_2_230860306308530176_1</vt:lpstr>
      <vt:lpstr>_vena_CapBSI_B1_C_2_230860306308530176_2</vt:lpstr>
      <vt:lpstr>_vena_CapBSI_B1_C_2_230860306308530176_3</vt:lpstr>
      <vt:lpstr>_vena_CapBSI_B1_C_2_230860306308530176_4</vt:lpstr>
      <vt:lpstr>_vena_CapBSI_B1_C_2_230860320749518848</vt:lpstr>
      <vt:lpstr>_vena_CapBSI_B1_C_2_230860320749518848_1</vt:lpstr>
      <vt:lpstr>_vena_CapBSI_B1_C_2_230860320749518848_2</vt:lpstr>
      <vt:lpstr>_vena_CapBSI_B1_C_2_230860320749518848_3</vt:lpstr>
      <vt:lpstr>_vena_CapBSI_B1_C_2_230860320749518848_4</vt:lpstr>
      <vt:lpstr>_vena_CapBSI_B1_C_2_230860332363546624</vt:lpstr>
      <vt:lpstr>_vena_CapBSI_B1_C_2_230860332363546624_1</vt:lpstr>
      <vt:lpstr>_vena_CapBSI_B1_C_2_230860332363546624_2</vt:lpstr>
      <vt:lpstr>_vena_CapBSI_B1_C_2_230860332363546624_3</vt:lpstr>
      <vt:lpstr>_vena_CapBSI_B1_C_2_230860332363546624_4</vt:lpstr>
      <vt:lpstr>_vena_CapBSI_B1_C_2_230860342882861056</vt:lpstr>
      <vt:lpstr>_vena_CapBSI_B1_C_2_230860342882861056_1</vt:lpstr>
      <vt:lpstr>_vena_CapBSI_B1_C_2_230860342882861056_2</vt:lpstr>
      <vt:lpstr>_vena_CapBSI_B1_C_2_230860342882861056_3</vt:lpstr>
      <vt:lpstr>_vena_CapBSI_B1_C_2_230860342882861056_4</vt:lpstr>
      <vt:lpstr>_vena_CapBSI_B1_C_2_248614950019268608</vt:lpstr>
      <vt:lpstr>_vena_CapBSI_B1_C_2_248614950019268608_1</vt:lpstr>
      <vt:lpstr>_vena_CapBSI_B1_C_2_248614950019268608_2</vt:lpstr>
      <vt:lpstr>_vena_CapBSI_B1_C_3_230860830692999168</vt:lpstr>
      <vt:lpstr>_vena_CapBSI_B1_C_3_230860830692999168_1</vt:lpstr>
      <vt:lpstr>_vena_CapBSI_B1_C_3_230860830692999168_10</vt:lpstr>
      <vt:lpstr>_vena_CapBSI_B1_C_3_230860830692999168_11</vt:lpstr>
      <vt:lpstr>_vena_CapBSI_B1_C_3_230860830692999168_12</vt:lpstr>
      <vt:lpstr>_vena_CapBSI_B1_C_3_230860830692999168_13</vt:lpstr>
      <vt:lpstr>_vena_CapBSI_B1_C_3_230860830692999168_14</vt:lpstr>
      <vt:lpstr>_vena_CapBSI_B1_C_3_230860830692999168_15</vt:lpstr>
      <vt:lpstr>_vena_CapBSI_B1_C_3_230860830692999168_16</vt:lpstr>
      <vt:lpstr>_vena_CapBSI_B1_C_3_230860830692999168_17</vt:lpstr>
      <vt:lpstr>_vena_CapBSI_B1_C_3_230860830692999168_18</vt:lpstr>
      <vt:lpstr>_vena_CapBSI_B1_C_3_230860830692999168_19</vt:lpstr>
      <vt:lpstr>_vena_CapBSI_B1_C_3_230860830692999168_2</vt:lpstr>
      <vt:lpstr>_vena_CapBSI_B1_C_3_230860830692999168_20</vt:lpstr>
      <vt:lpstr>_vena_CapBSI_B1_C_3_230860830692999168_21</vt:lpstr>
      <vt:lpstr>_vena_CapBSI_B1_C_3_230860830692999168_22</vt:lpstr>
      <vt:lpstr>_vena_CapBSI_B1_C_3_230860830692999168_23</vt:lpstr>
      <vt:lpstr>_vena_CapBSI_B1_C_3_230860830692999168_24</vt:lpstr>
      <vt:lpstr>_vena_CapBSI_B1_C_3_230860830692999168_25</vt:lpstr>
      <vt:lpstr>_vena_CapBSI_B1_C_3_230860830692999168_26</vt:lpstr>
      <vt:lpstr>_vena_CapBSI_B1_C_3_230860830692999168_27</vt:lpstr>
      <vt:lpstr>_vena_CapBSI_B1_C_3_230860830692999168_28</vt:lpstr>
      <vt:lpstr>_vena_CapBSI_B1_C_3_230860830692999168_29</vt:lpstr>
      <vt:lpstr>_vena_CapBSI_B1_C_3_230860830692999168_3</vt:lpstr>
      <vt:lpstr>_vena_CapBSI_B1_C_3_230860830692999168_30</vt:lpstr>
      <vt:lpstr>_vena_CapBSI_B1_C_3_230860830692999168_31</vt:lpstr>
      <vt:lpstr>_vena_CapBSI_B1_C_3_230860830692999168_32</vt:lpstr>
      <vt:lpstr>_vena_CapBSI_B1_C_3_230860830692999168_33</vt:lpstr>
      <vt:lpstr>_vena_CapBSI_B1_C_3_230860830692999168_34</vt:lpstr>
      <vt:lpstr>_vena_CapBSI_B1_C_3_230860830692999168_35</vt:lpstr>
      <vt:lpstr>_vena_CapBSI_B1_C_3_230860830692999168_36</vt:lpstr>
      <vt:lpstr>_vena_CapBSI_B1_C_3_230860830692999168_37</vt:lpstr>
      <vt:lpstr>_vena_CapBSI_B1_C_3_230860830692999168_38</vt:lpstr>
      <vt:lpstr>_vena_CapBSI_B1_C_3_230860830692999168_39</vt:lpstr>
      <vt:lpstr>_vena_CapBSI_B1_C_3_230860830692999168_4</vt:lpstr>
      <vt:lpstr>_vena_CapBSI_B1_C_3_230860830692999168_40</vt:lpstr>
      <vt:lpstr>_vena_CapBSI_B1_C_3_230860830692999168_41</vt:lpstr>
      <vt:lpstr>_vena_CapBSI_B1_C_3_230860830692999168_42</vt:lpstr>
      <vt:lpstr>_vena_CapBSI_B1_C_3_230860830692999168_43</vt:lpstr>
      <vt:lpstr>_vena_CapBSI_B1_C_3_230860830692999168_44</vt:lpstr>
      <vt:lpstr>_vena_CapBSI_B1_C_3_230860830692999168_45</vt:lpstr>
      <vt:lpstr>_vena_CapBSI_B1_C_3_230860830692999168_5</vt:lpstr>
      <vt:lpstr>_vena_CapBSI_B1_C_3_230860830692999168_6</vt:lpstr>
      <vt:lpstr>_vena_CapBSI_B1_C_3_230860830692999168_7</vt:lpstr>
      <vt:lpstr>_vena_CapBSI_B1_C_3_230860830692999168_8</vt:lpstr>
      <vt:lpstr>_vena_CapBSI_B1_C_3_230860830692999168_9</vt:lpstr>
      <vt:lpstr>_vena_CapBSI_B1_C_3_230860959693012992</vt:lpstr>
      <vt:lpstr>_vena_CapBSI_B1_C_3_230860959693012992_1</vt:lpstr>
      <vt:lpstr>_vena_CapBSI_B1_C_3_230860959693012992_2</vt:lpstr>
      <vt:lpstr>_vena_CapBSI_B1_C_4_230862887281885184</vt:lpstr>
      <vt:lpstr>_vena_CapBSI_B1_C_4_230862887281885184_1</vt:lpstr>
      <vt:lpstr>_vena_CapBSI_B1_C_4_230862887281885184_2</vt:lpstr>
      <vt:lpstr>_vena_CapBSI_B1_C_4_230862887281885184_3</vt:lpstr>
      <vt:lpstr>_vena_CapBSI_B1_C_4_230862887281885184_4</vt:lpstr>
      <vt:lpstr>_vena_CapBSI_B1_C_4_230862887281885184_5</vt:lpstr>
      <vt:lpstr>_vena_CapBSI_B1_C_4_230862887281885184_6</vt:lpstr>
      <vt:lpstr>_vena_CapBSI_B1_C_4_230862887281885184_7</vt:lpstr>
      <vt:lpstr>_vena_CapBSI_B1_C_4_230862887281885184_8</vt:lpstr>
      <vt:lpstr>_vena_CapBSI_B1_C_4_230862937282183168</vt:lpstr>
      <vt:lpstr>_vena_CapBSI_B1_C_4_230862937282183168_1</vt:lpstr>
      <vt:lpstr>_vena_CapBSI_B1_C_4_230862937282183168_2</vt:lpstr>
      <vt:lpstr>_vena_CapBSI_B1_C_4_230862937282183168_3</vt:lpstr>
      <vt:lpstr>_vena_CapBSI_B1_C_4_230862937282183168_4</vt:lpstr>
      <vt:lpstr>_vena_CapBSI_B1_C_4_230862937282183168_5</vt:lpstr>
      <vt:lpstr>_vena_CapBSI_B1_C_4_230862937282183168_6</vt:lpstr>
      <vt:lpstr>_vena_CapBSI_B1_C_4_230862937282183168_7</vt:lpstr>
      <vt:lpstr>_vena_CapBSI_B1_C_4_230862937282183168_8</vt:lpstr>
      <vt:lpstr>_vena_CapBSI_B1_C_4_230862963278479360</vt:lpstr>
      <vt:lpstr>_vena_CapBSI_B1_C_4_230862963278479360_1</vt:lpstr>
      <vt:lpstr>_vena_CapBSI_B1_C_4_230862963278479360_2</vt:lpstr>
      <vt:lpstr>_vena_CapBSI_B1_C_4_230862963278479360_3</vt:lpstr>
      <vt:lpstr>_vena_CapBSI_B1_C_4_230862963278479360_4</vt:lpstr>
      <vt:lpstr>_vena_CapBSI_B1_C_4_230862963278479360_5</vt:lpstr>
      <vt:lpstr>_vena_CapBSI_B1_C_4_230862963278479360_6</vt:lpstr>
      <vt:lpstr>_vena_CapBSI_B1_C_4_230862963278479360_7</vt:lpstr>
      <vt:lpstr>_vena_CapBSI_B1_C_4_230862963278479360_8</vt:lpstr>
      <vt:lpstr>_vena_CapBSI_B1_C_4_230863001366953984</vt:lpstr>
      <vt:lpstr>_vena_CapBSI_B1_C_4_230863001366953984_1</vt:lpstr>
      <vt:lpstr>_vena_CapBSI_B1_C_4_230863001366953984_2</vt:lpstr>
      <vt:lpstr>_vena_CapBSI_B1_C_4_230863001366953984_3</vt:lpstr>
      <vt:lpstr>_vena_CapBSI_B1_C_4_230863001366953984_4</vt:lpstr>
      <vt:lpstr>_vena_CapBSI_B1_C_4_230863001366953984_5</vt:lpstr>
      <vt:lpstr>_vena_CapBSI_B1_C_4_230863001366953984_6</vt:lpstr>
      <vt:lpstr>_vena_CapBSI_B1_C_4_230863001366953984_7</vt:lpstr>
      <vt:lpstr>_vena_CapBSI_B1_C_4_230863001366953984_8</vt:lpstr>
      <vt:lpstr>_vena_CapBSI_B1_C_4_230863046111789056</vt:lpstr>
      <vt:lpstr>_vena_CapBSI_B1_C_4_230863046111789056_1</vt:lpstr>
      <vt:lpstr>_vena_CapBSI_B1_C_4_230863046111789056_2</vt:lpstr>
      <vt:lpstr>_vena_CapBSI_B1_C_4_230863046111789056_3</vt:lpstr>
      <vt:lpstr>_vena_CapBSI_B1_C_4_230863046111789056_4</vt:lpstr>
      <vt:lpstr>_vena_CapBSI_B1_C_4_230863046111789056_5</vt:lpstr>
      <vt:lpstr>_vena_CapBSI_B1_C_4_230863046111789056_6</vt:lpstr>
      <vt:lpstr>_vena_CapBSI_B1_C_4_230863046111789056_7</vt:lpstr>
      <vt:lpstr>_vena_CapBSI_B1_C_4_230863046111789056_8</vt:lpstr>
      <vt:lpstr>_vena_CapBSI_B1_C_4_230863071093063680</vt:lpstr>
      <vt:lpstr>_vena_CapBSI_B1_C_4_230863071093063680_1</vt:lpstr>
      <vt:lpstr>_vena_CapBSI_B1_C_4_230863071093063680_2</vt:lpstr>
      <vt:lpstr>_vena_CapBSI_B1_C_4_230863071093063680_3</vt:lpstr>
      <vt:lpstr>_vena_CapBSI_B1_C_FV_6053e8fe227041fcbe8015c4f16779fe_10</vt:lpstr>
      <vt:lpstr>_vena_CapBSI_B1_C_FV_6053e8fe227041fcbe8015c4f16779fe_11</vt:lpstr>
      <vt:lpstr>_vena_CapBSI_B1_C_FV_6053e8fe227041fcbe8015c4f16779fe_12</vt:lpstr>
      <vt:lpstr>_vena_CapBSI_B1_C_FV_6053e8fe227041fcbe8015c4f16779fe_13</vt:lpstr>
      <vt:lpstr>_vena_CapBSI_B1_C_FV_6053e8fe227041fcbe8015c4f16779fe_14</vt:lpstr>
      <vt:lpstr>_vena_CapBSI_B1_C_FV_6053e8fe227041fcbe8015c4f16779fe_15</vt:lpstr>
      <vt:lpstr>_vena_CapBSI_B1_C_FV_6053e8fe227041fcbe8015c4f16779fe_16</vt:lpstr>
      <vt:lpstr>_vena_CapBSI_B1_C_FV_6053e8fe227041fcbe8015c4f16779fe_17</vt:lpstr>
      <vt:lpstr>_vena_CapBSI_B1_C_FV_6053e8fe227041fcbe8015c4f16779fe_18</vt:lpstr>
      <vt:lpstr>_vena_CapBSI_B1_C_FV_6053e8fe227041fcbe8015c4f16779fe_19</vt:lpstr>
      <vt:lpstr>_vena_CapBSI_B1_C_FV_6053e8fe227041fcbe8015c4f16779fe_20</vt:lpstr>
      <vt:lpstr>_vena_CapBSI_B1_C_FV_6053e8fe227041fcbe8015c4f16779fe_21</vt:lpstr>
      <vt:lpstr>_vena_CapBSI_B1_C_FV_6053e8fe227041fcbe8015c4f16779fe_22</vt:lpstr>
      <vt:lpstr>_vena_CapBSI_B1_C_FV_6053e8fe227041fcbe8015c4f16779fe_23</vt:lpstr>
      <vt:lpstr>_vena_CapBSI_B1_C_FV_6053e8fe227041fcbe8015c4f16779fe_24</vt:lpstr>
      <vt:lpstr>_vena_CapBSI_B1_C_FV_6053e8fe227041fcbe8015c4f16779fe_25</vt:lpstr>
      <vt:lpstr>_vena_CapBSI_B1_C_FV_6053e8fe227041fcbe8015c4f16779fe_26</vt:lpstr>
      <vt:lpstr>_vena_CapBSI_B1_C_FV_6053e8fe227041fcbe8015c4f16779fe_27</vt:lpstr>
      <vt:lpstr>_vena_CapBSI_B1_C_FV_6053e8fe227041fcbe8015c4f16779fe_28</vt:lpstr>
      <vt:lpstr>_vena_CapBSI_B1_C_FV_6053e8fe227041fcbe8015c4f16779fe_29</vt:lpstr>
      <vt:lpstr>_vena_CapBSI_B1_C_FV_6053e8fe227041fcbe8015c4f16779fe_30</vt:lpstr>
      <vt:lpstr>_vena_CapBSI_B1_C_FV_6053e8fe227041fcbe8015c4f16779fe_31</vt:lpstr>
      <vt:lpstr>_vena_CapBSI_B1_C_FV_6053e8fe227041fcbe8015c4f16779fe_32</vt:lpstr>
      <vt:lpstr>_vena_CapBSI_B1_C_FV_6053e8fe227041fcbe8015c4f16779fe_33</vt:lpstr>
      <vt:lpstr>_vena_CapBSI_B1_C_FV_6053e8fe227041fcbe8015c4f16779fe_34</vt:lpstr>
      <vt:lpstr>_vena_CapBSI_B1_C_FV_6053e8fe227041fcbe8015c4f16779fe_35</vt:lpstr>
      <vt:lpstr>_vena_CapBSI_B1_C_FV_6053e8fe227041fcbe8015c4f16779fe_36</vt:lpstr>
      <vt:lpstr>_vena_CapBSI_B1_C_FV_6053e8fe227041fcbe8015c4f16779fe_37</vt:lpstr>
      <vt:lpstr>_vena_CapBSI_B1_C_FV_6053e8fe227041fcbe8015c4f16779fe_38</vt:lpstr>
      <vt:lpstr>_vena_CapBSI_B1_C_FV_6053e8fe227041fcbe8015c4f16779fe_39</vt:lpstr>
      <vt:lpstr>_vena_CapBSI_B1_C_FV_6053e8fe227041fcbe8015c4f16779fe_40</vt:lpstr>
      <vt:lpstr>_vena_CapBSI_B1_C_FV_6053e8fe227041fcbe8015c4f16779fe_41</vt:lpstr>
      <vt:lpstr>_vena_CapBSI_B1_C_FV_6053e8fe227041fcbe8015c4f16779fe_42</vt:lpstr>
      <vt:lpstr>_vena_CapBSI_B1_C_FV_6053e8fe227041fcbe8015c4f16779fe_43</vt:lpstr>
      <vt:lpstr>_vena_CapBSI_B1_C_FV_6053e8fe227041fcbe8015c4f16779fe_44</vt:lpstr>
      <vt:lpstr>_vena_CapBSI_B1_C_FV_6053e8fe227041fcbe8015c4f16779fe_45</vt:lpstr>
      <vt:lpstr>_vena_CapBSI_B1_C_FV_6053e8fe227041fcbe8015c4f16779fe_46</vt:lpstr>
      <vt:lpstr>_vena_CapBSI_B1_C_FV_6053e8fe227041fcbe8015c4f16779fe_47</vt:lpstr>
      <vt:lpstr>_vena_CapBSI_B1_C_FV_6053e8fe227041fcbe8015c4f16779fe_48</vt:lpstr>
      <vt:lpstr>_vena_CapBSI_B1_C_FV_6053e8fe227041fcbe8015c4f16779fe_49</vt:lpstr>
      <vt:lpstr>_vena_CapBSI_B1_C_FV_6053e8fe227041fcbe8015c4f16779fe_5</vt:lpstr>
      <vt:lpstr>_vena_CapBSI_B1_C_FV_6053e8fe227041fcbe8015c4f16779fe_50</vt:lpstr>
      <vt:lpstr>_vena_CapBSI_B1_C_FV_6053e8fe227041fcbe8015c4f16779fe_51</vt:lpstr>
      <vt:lpstr>_vena_CapBSI_B1_C_FV_6053e8fe227041fcbe8015c4f16779fe_52</vt:lpstr>
      <vt:lpstr>_vena_CapBSI_B1_C_FV_6053e8fe227041fcbe8015c4f16779fe_53</vt:lpstr>
      <vt:lpstr>_vena_CapBSI_B1_C_FV_6053e8fe227041fcbe8015c4f16779fe_6</vt:lpstr>
      <vt:lpstr>_vena_CapBSI_B1_C_FV_6053e8fe227041fcbe8015c4f16779fe_7</vt:lpstr>
      <vt:lpstr>_vena_CapBSI_B1_C_FV_6053e8fe227041fcbe8015c4f16779fe_8</vt:lpstr>
      <vt:lpstr>_vena_CapBSI_B1_C_FV_6053e8fe227041fcbe8015c4f16779fe_9</vt:lpstr>
      <vt:lpstr>_vena_CapBSI_B1_R_6_230844512380125185</vt:lpstr>
      <vt:lpstr>_vena_CapBSI_B1_R_6_230844512384319489</vt:lpstr>
      <vt:lpstr>_vena_CapBSI_B1_R_6_230844512392708096</vt:lpstr>
      <vt:lpstr>_vena_CapBSI_B1_R_6_230844513344815105</vt:lpstr>
      <vt:lpstr>_vena_CapBSI_B1_R_6_230844513944600577</vt:lpstr>
      <vt:lpstr>_vena_CapBSI_B1_R_6_230844513952989185</vt:lpstr>
      <vt:lpstr>_vena_CapBSI_B1_R_6_230844515102228481</vt:lpstr>
      <vt:lpstr>_vena_CapBSI_B1_R_6_230844515106422785</vt:lpstr>
      <vt:lpstr>_vena_CapBSI_B1_R_6_230844515110617089</vt:lpstr>
      <vt:lpstr>_vena_CapBSI_B1_R_6_248210771032539137</vt:lpstr>
      <vt:lpstr>_vena_CapBSI_B1_R_6_248210771053510656</vt:lpstr>
      <vt:lpstr>_vena_CapBSI_B1_R_6_248210771066093569</vt:lpstr>
      <vt:lpstr>_vena_CapBSI_B1_R_6_248210771070287882</vt:lpstr>
      <vt:lpstr>_vena_CapBSI_B1_R_6_248210771074482177</vt:lpstr>
      <vt:lpstr>_vena_CapBSI_B1_R_6_248210771082870785</vt:lpstr>
      <vt:lpstr>_vena_CapBSI_B1_R_6_266748583985152000</vt:lpstr>
      <vt:lpstr>_vena_CapBSI_B1_R_6_266756787259179008</vt:lpstr>
      <vt:lpstr>_vena_CapBSI_B1_R_9_273913475468623872</vt:lpstr>
      <vt:lpstr>_vena_CapBSI_B1_R_9_273913475468623872_1</vt:lpstr>
      <vt:lpstr>_vena_CapBSI_B1_R_9_273913475468623872_10</vt:lpstr>
      <vt:lpstr>_vena_CapBSI_B1_R_9_273913475468623872_11</vt:lpstr>
      <vt:lpstr>_vena_CapBSI_B1_R_9_273913475468623872_12</vt:lpstr>
      <vt:lpstr>_vena_CapBSI_B1_R_9_273913475468623872_13</vt:lpstr>
      <vt:lpstr>_vena_CapBSI_B1_R_9_273913475468623872_14</vt:lpstr>
      <vt:lpstr>_vena_CapBSI_B1_R_9_273913475468623872_15</vt:lpstr>
      <vt:lpstr>_vena_CapBSI_B1_R_9_273913475468623872_16</vt:lpstr>
      <vt:lpstr>_vena_CapBSI_B1_R_9_273913475468623872_2</vt:lpstr>
      <vt:lpstr>_vena_CapBSI_B1_R_9_273913475468623872_3</vt:lpstr>
      <vt:lpstr>_vena_CapBSI_B1_R_9_273913475468623872_4</vt:lpstr>
      <vt:lpstr>_vena_CapBSI_B1_R_9_273913475468623872_5</vt:lpstr>
      <vt:lpstr>_vena_CapBSI_B1_R_9_273913475468623872_6</vt:lpstr>
      <vt:lpstr>_vena_CapBSI_B1_R_9_273913475468623872_7</vt:lpstr>
      <vt:lpstr>_vena_CapBSI_B1_R_9_273913475468623872_8</vt:lpstr>
      <vt:lpstr>_vena_CapBSI_B1_R_9_273913475468623872_9</vt:lpstr>
      <vt:lpstr>_vena_CapBSI_B2_C_1_230858509795983360</vt:lpstr>
      <vt:lpstr>_vena_CapBSI_B2_C_1_230858525113581568</vt:lpstr>
      <vt:lpstr>_vena_CapBSI_B2_C_1_230858539172888576</vt:lpstr>
      <vt:lpstr>_vena_CapBSI_B2_C_1_230858563583737856</vt:lpstr>
      <vt:lpstr>_vena_CapBSI_B2_C_1_230858841607110656</vt:lpstr>
      <vt:lpstr>_vena_CapBSI_B2_C_1_230858841607110656_1</vt:lpstr>
      <vt:lpstr>_vena_CapBSI_B2_C_1_230858841607110656_2</vt:lpstr>
      <vt:lpstr>_vena_CapBSI_B2_C_1_230858841607110656_3</vt:lpstr>
      <vt:lpstr>_vena_CapBSI_B2_C_1_230858841607110656_4</vt:lpstr>
      <vt:lpstr>_vena_CapBSI_B2_C_1_230858864537370624</vt:lpstr>
      <vt:lpstr>_vena_CapBSI_B2_C_1_230858864537370624_1</vt:lpstr>
      <vt:lpstr>_vena_CapBSI_B2_C_1_230858864537370624_2</vt:lpstr>
      <vt:lpstr>_vena_CapBSI_B2_C_1_230858864537370624_3</vt:lpstr>
      <vt:lpstr>_vena_CapBSI_B2_C_1_230858864537370624_4</vt:lpstr>
      <vt:lpstr>_vena_CapBSI_B2_C_1_230858883713728512</vt:lpstr>
      <vt:lpstr>_vena_CapBSI_B2_C_1_230858883713728512_1</vt:lpstr>
      <vt:lpstr>_vena_CapBSI_B2_C_1_230858883713728512_2</vt:lpstr>
      <vt:lpstr>_vena_CapBSI_B2_C_1_230858883713728512_3</vt:lpstr>
      <vt:lpstr>_vena_CapBSI_B2_C_1_230858883713728512_4</vt:lpstr>
      <vt:lpstr>_vena_CapBSI_B2_C_1_230858941431545856</vt:lpstr>
      <vt:lpstr>_vena_CapBSI_B2_C_1_230858941431545856_1</vt:lpstr>
      <vt:lpstr>_vena_CapBSI_B2_C_1_230858941431545856_2</vt:lpstr>
      <vt:lpstr>_vena_CapBSI_B2_C_1_230858941431545856_3</vt:lpstr>
      <vt:lpstr>_vena_CapBSI_B2_C_1_230858941431545856_4</vt:lpstr>
      <vt:lpstr>_vena_CapBSI_B2_C_1_230859049971744768</vt:lpstr>
      <vt:lpstr>_vena_CapBSI_B2_C_1_230859049971744768_1</vt:lpstr>
      <vt:lpstr>_vena_CapBSI_B2_C_1_230859049971744768_2</vt:lpstr>
      <vt:lpstr>_vena_CapBSI_B2_C_1_230859049971744768_3</vt:lpstr>
      <vt:lpstr>_vena_CapBSI_B2_C_1_230859049971744768_4</vt:lpstr>
      <vt:lpstr>_vena_CapBSI_B2_C_1_230859064827969536</vt:lpstr>
      <vt:lpstr>_vena_CapBSI_B2_C_1_230859064827969536_1</vt:lpstr>
      <vt:lpstr>_vena_CapBSI_B2_C_1_230859064827969536_2</vt:lpstr>
      <vt:lpstr>_vena_CapBSI_B2_C_1_230859064827969536_3</vt:lpstr>
      <vt:lpstr>_vena_CapBSI_B2_C_1_230859064827969536_4</vt:lpstr>
      <vt:lpstr>_vena_CapBSI_B2_C_1_230859078451068928</vt:lpstr>
      <vt:lpstr>_vena_CapBSI_B2_C_1_230859078451068928_1</vt:lpstr>
      <vt:lpstr>_vena_CapBSI_B2_C_1_230859078451068928_2</vt:lpstr>
      <vt:lpstr>_vena_CapBSI_B2_C_1_230859078451068928_3</vt:lpstr>
      <vt:lpstr>_vena_CapBSI_B2_C_1_230859078451068928_4</vt:lpstr>
      <vt:lpstr>_vena_CapBSI_B2_C_1_230859093835776000</vt:lpstr>
      <vt:lpstr>_vena_CapBSI_B2_C_1_230859093835776000_1</vt:lpstr>
      <vt:lpstr>_vena_CapBSI_B2_C_1_230859093835776000_2</vt:lpstr>
      <vt:lpstr>_vena_CapBSI_B2_C_1_230859093835776000_3</vt:lpstr>
      <vt:lpstr>_vena_CapBSI_B2_C_1_230859093835776000_4</vt:lpstr>
      <vt:lpstr>_vena_CapBSI_B2_C_1_248550486083371008</vt:lpstr>
      <vt:lpstr>_vena_CapBSI_B2_C_1_248550486083371008_1</vt:lpstr>
      <vt:lpstr>_vena_CapBSI_B2_C_1_248550486083371008_2</vt:lpstr>
      <vt:lpstr>_vena_CapBSI_B2_C_1_248550486083371008_3</vt:lpstr>
      <vt:lpstr>_vena_CapBSI_B2_C_1_248550486083371008_4</vt:lpstr>
      <vt:lpstr>_vena_CapBSI_B2_C_2_230860126356111360</vt:lpstr>
      <vt:lpstr>_vena_CapBSI_B2_C_2_230860226616754176</vt:lpstr>
      <vt:lpstr>_vena_CapBSI_B2_C_2_230860226616754176_1</vt:lpstr>
      <vt:lpstr>_vena_CapBSI_B2_C_2_230860226616754176_2</vt:lpstr>
      <vt:lpstr>_vena_CapBSI_B2_C_2_230860226616754176_3</vt:lpstr>
      <vt:lpstr>_vena_CapBSI_B2_C_2_230860226616754176_4</vt:lpstr>
      <vt:lpstr>_vena_CapBSI_B2_C_2_230860237857488896</vt:lpstr>
      <vt:lpstr>_vena_CapBSI_B2_C_2_230860237857488896_1</vt:lpstr>
      <vt:lpstr>_vena_CapBSI_B2_C_2_230860237857488896_2</vt:lpstr>
      <vt:lpstr>_vena_CapBSI_B2_C_2_230860237857488896_3</vt:lpstr>
      <vt:lpstr>_vena_CapBSI_B2_C_2_230860237857488896_4</vt:lpstr>
      <vt:lpstr>_vena_CapBSI_B2_C_2_230860246497755136</vt:lpstr>
      <vt:lpstr>_vena_CapBSI_B2_C_2_230860246497755136_1</vt:lpstr>
      <vt:lpstr>_vena_CapBSI_B2_C_2_230860246497755136_2</vt:lpstr>
      <vt:lpstr>_vena_CapBSI_B2_C_2_230860246497755136_3</vt:lpstr>
      <vt:lpstr>_vena_CapBSI_B2_C_2_230860246497755136_4</vt:lpstr>
      <vt:lpstr>_vena_CapBSI_B2_C_2_230860256148848640</vt:lpstr>
      <vt:lpstr>_vena_CapBSI_B2_C_2_230860256148848640_1</vt:lpstr>
      <vt:lpstr>_vena_CapBSI_B2_C_2_230860256148848640_2</vt:lpstr>
      <vt:lpstr>_vena_CapBSI_B2_C_2_230860256148848640_3</vt:lpstr>
      <vt:lpstr>_vena_CapBSI_B2_C_2_230860256148848640_4</vt:lpstr>
      <vt:lpstr>_vena_CapBSI_B2_C_2_230860293570428928</vt:lpstr>
      <vt:lpstr>_vena_CapBSI_B2_C_2_230860293570428928_1</vt:lpstr>
      <vt:lpstr>_vena_CapBSI_B2_C_2_230860293570428928_2</vt:lpstr>
      <vt:lpstr>_vena_CapBSI_B2_C_2_230860293570428928_3</vt:lpstr>
      <vt:lpstr>_vena_CapBSI_B2_C_2_230860293570428928_4</vt:lpstr>
      <vt:lpstr>_vena_CapBSI_B2_C_2_230860306308530176</vt:lpstr>
      <vt:lpstr>_vena_CapBSI_B2_C_2_230860306308530176_1</vt:lpstr>
      <vt:lpstr>_vena_CapBSI_B2_C_2_230860306308530176_2</vt:lpstr>
      <vt:lpstr>_vena_CapBSI_B2_C_2_230860306308530176_3</vt:lpstr>
      <vt:lpstr>_vena_CapBSI_B2_C_2_230860306308530176_4</vt:lpstr>
      <vt:lpstr>_vena_CapBSI_B2_C_2_230860320749518848</vt:lpstr>
      <vt:lpstr>_vena_CapBSI_B2_C_2_230860320749518848_1</vt:lpstr>
      <vt:lpstr>_vena_CapBSI_B2_C_2_230860320749518848_2</vt:lpstr>
      <vt:lpstr>_vena_CapBSI_B2_C_2_230860320749518848_3</vt:lpstr>
      <vt:lpstr>_vena_CapBSI_B2_C_2_230860320749518848_4</vt:lpstr>
      <vt:lpstr>_vena_CapBSI_B2_C_2_230860332363546624</vt:lpstr>
      <vt:lpstr>_vena_CapBSI_B2_C_2_230860332363546624_1</vt:lpstr>
      <vt:lpstr>_vena_CapBSI_B2_C_2_230860332363546624_2</vt:lpstr>
      <vt:lpstr>_vena_CapBSI_B2_C_2_230860332363546624_3</vt:lpstr>
      <vt:lpstr>_vena_CapBSI_B2_C_2_230860332363546624_4</vt:lpstr>
      <vt:lpstr>_vena_CapBSI_B2_C_2_230860342882861056</vt:lpstr>
      <vt:lpstr>_vena_CapBSI_B2_C_2_230860342882861056_1</vt:lpstr>
      <vt:lpstr>_vena_CapBSI_B2_C_2_230860342882861056_2</vt:lpstr>
      <vt:lpstr>_vena_CapBSI_B2_C_2_230860342882861056_3</vt:lpstr>
      <vt:lpstr>_vena_CapBSI_B2_C_2_230860342882861056_4</vt:lpstr>
      <vt:lpstr>_vena_CapBSI_B2_C_2_248614950019268608</vt:lpstr>
      <vt:lpstr>_vena_CapBSI_B2_C_2_248614950019268608_1</vt:lpstr>
      <vt:lpstr>_vena_CapBSI_B2_C_2_248614950019268608_2</vt:lpstr>
      <vt:lpstr>_vena_CapBSI_B2_C_3_230860830692999168</vt:lpstr>
      <vt:lpstr>_vena_CapBSI_B2_C_3_230860830692999168_1</vt:lpstr>
      <vt:lpstr>_vena_CapBSI_B2_C_3_230860830692999168_10</vt:lpstr>
      <vt:lpstr>_vena_CapBSI_B2_C_3_230860830692999168_11</vt:lpstr>
      <vt:lpstr>_vena_CapBSI_B2_C_3_230860830692999168_12</vt:lpstr>
      <vt:lpstr>_vena_CapBSI_B2_C_3_230860830692999168_13</vt:lpstr>
      <vt:lpstr>_vena_CapBSI_B2_C_3_230860830692999168_14</vt:lpstr>
      <vt:lpstr>_vena_CapBSI_B2_C_3_230860830692999168_15</vt:lpstr>
      <vt:lpstr>_vena_CapBSI_B2_C_3_230860830692999168_16</vt:lpstr>
      <vt:lpstr>_vena_CapBSI_B2_C_3_230860830692999168_17</vt:lpstr>
      <vt:lpstr>_vena_CapBSI_B2_C_3_230860830692999168_18</vt:lpstr>
      <vt:lpstr>_vena_CapBSI_B2_C_3_230860830692999168_19</vt:lpstr>
      <vt:lpstr>_vena_CapBSI_B2_C_3_230860830692999168_2</vt:lpstr>
      <vt:lpstr>_vena_CapBSI_B2_C_3_230860830692999168_20</vt:lpstr>
      <vt:lpstr>_vena_CapBSI_B2_C_3_230860830692999168_21</vt:lpstr>
      <vt:lpstr>_vena_CapBSI_B2_C_3_230860830692999168_22</vt:lpstr>
      <vt:lpstr>_vena_CapBSI_B2_C_3_230860830692999168_23</vt:lpstr>
      <vt:lpstr>_vena_CapBSI_B2_C_3_230860830692999168_24</vt:lpstr>
      <vt:lpstr>_vena_CapBSI_B2_C_3_230860830692999168_25</vt:lpstr>
      <vt:lpstr>_vena_CapBSI_B2_C_3_230860830692999168_26</vt:lpstr>
      <vt:lpstr>_vena_CapBSI_B2_C_3_230860830692999168_27</vt:lpstr>
      <vt:lpstr>_vena_CapBSI_B2_C_3_230860830692999168_28</vt:lpstr>
      <vt:lpstr>_vena_CapBSI_B2_C_3_230860830692999168_29</vt:lpstr>
      <vt:lpstr>_vena_CapBSI_B2_C_3_230860830692999168_3</vt:lpstr>
      <vt:lpstr>_vena_CapBSI_B2_C_3_230860830692999168_30</vt:lpstr>
      <vt:lpstr>_vena_CapBSI_B2_C_3_230860830692999168_31</vt:lpstr>
      <vt:lpstr>_vena_CapBSI_B2_C_3_230860830692999168_32</vt:lpstr>
      <vt:lpstr>_vena_CapBSI_B2_C_3_230860830692999168_33</vt:lpstr>
      <vt:lpstr>_vena_CapBSI_B2_C_3_230860830692999168_34</vt:lpstr>
      <vt:lpstr>_vena_CapBSI_B2_C_3_230860830692999168_35</vt:lpstr>
      <vt:lpstr>_vena_CapBSI_B2_C_3_230860830692999168_36</vt:lpstr>
      <vt:lpstr>_vena_CapBSI_B2_C_3_230860830692999168_37</vt:lpstr>
      <vt:lpstr>_vena_CapBSI_B2_C_3_230860830692999168_38</vt:lpstr>
      <vt:lpstr>_vena_CapBSI_B2_C_3_230860830692999168_39</vt:lpstr>
      <vt:lpstr>_vena_CapBSI_B2_C_3_230860830692999168_4</vt:lpstr>
      <vt:lpstr>_vena_CapBSI_B2_C_3_230860830692999168_40</vt:lpstr>
      <vt:lpstr>_vena_CapBSI_B2_C_3_230860830692999168_41</vt:lpstr>
      <vt:lpstr>_vena_CapBSI_B2_C_3_230860830692999168_42</vt:lpstr>
      <vt:lpstr>_vena_CapBSI_B2_C_3_230860830692999168_43</vt:lpstr>
      <vt:lpstr>_vena_CapBSI_B2_C_3_230860830692999168_44</vt:lpstr>
      <vt:lpstr>_vena_CapBSI_B2_C_3_230860830692999168_45</vt:lpstr>
      <vt:lpstr>_vena_CapBSI_B2_C_3_230860830692999168_5</vt:lpstr>
      <vt:lpstr>_vena_CapBSI_B2_C_3_230860830692999168_6</vt:lpstr>
      <vt:lpstr>_vena_CapBSI_B2_C_3_230860830692999168_7</vt:lpstr>
      <vt:lpstr>_vena_CapBSI_B2_C_3_230860830692999168_8</vt:lpstr>
      <vt:lpstr>_vena_CapBSI_B2_C_3_230860830692999168_9</vt:lpstr>
      <vt:lpstr>_vena_CapBSI_B2_C_3_230860959693012992</vt:lpstr>
      <vt:lpstr>_vena_CapBSI_B2_C_3_230860959693012992_1</vt:lpstr>
      <vt:lpstr>_vena_CapBSI_B2_C_3_230860959693012992_2</vt:lpstr>
      <vt:lpstr>_vena_CapBSI_B2_C_4_230862887281885184</vt:lpstr>
      <vt:lpstr>_vena_CapBSI_B2_C_4_230862887281885184_1</vt:lpstr>
      <vt:lpstr>_vena_CapBSI_B2_C_4_230862887281885184_2</vt:lpstr>
      <vt:lpstr>_vena_CapBSI_B2_C_4_230862887281885184_3</vt:lpstr>
      <vt:lpstr>_vena_CapBSI_B2_C_4_230862887281885184_4</vt:lpstr>
      <vt:lpstr>_vena_CapBSI_B2_C_4_230862887281885184_5</vt:lpstr>
      <vt:lpstr>_vena_CapBSI_B2_C_4_230862887281885184_6</vt:lpstr>
      <vt:lpstr>_vena_CapBSI_B2_C_4_230862887281885184_7</vt:lpstr>
      <vt:lpstr>_vena_CapBSI_B2_C_4_230862887281885184_8</vt:lpstr>
      <vt:lpstr>_vena_CapBSI_B2_C_4_230862937282183168</vt:lpstr>
      <vt:lpstr>_vena_CapBSI_B2_C_4_230862937282183168_1</vt:lpstr>
      <vt:lpstr>_vena_CapBSI_B2_C_4_230862937282183168_2</vt:lpstr>
      <vt:lpstr>_vena_CapBSI_B2_C_4_230862937282183168_3</vt:lpstr>
      <vt:lpstr>_vena_CapBSI_B2_C_4_230862937282183168_4</vt:lpstr>
      <vt:lpstr>_vena_CapBSI_B2_C_4_230862937282183168_5</vt:lpstr>
      <vt:lpstr>_vena_CapBSI_B2_C_4_230862937282183168_6</vt:lpstr>
      <vt:lpstr>_vena_CapBSI_B2_C_4_230862937282183168_7</vt:lpstr>
      <vt:lpstr>_vena_CapBSI_B2_C_4_230862937282183168_8</vt:lpstr>
      <vt:lpstr>_vena_CapBSI_B2_C_4_230862963278479360</vt:lpstr>
      <vt:lpstr>_vena_CapBSI_B2_C_4_230862963278479360_1</vt:lpstr>
      <vt:lpstr>_vena_CapBSI_B2_C_4_230862963278479360_2</vt:lpstr>
      <vt:lpstr>_vena_CapBSI_B2_C_4_230862963278479360_3</vt:lpstr>
      <vt:lpstr>_vena_CapBSI_B2_C_4_230862963278479360_4</vt:lpstr>
      <vt:lpstr>_vena_CapBSI_B2_C_4_230862963278479360_5</vt:lpstr>
      <vt:lpstr>_vena_CapBSI_B2_C_4_230862963278479360_6</vt:lpstr>
      <vt:lpstr>_vena_CapBSI_B2_C_4_230862963278479360_7</vt:lpstr>
      <vt:lpstr>_vena_CapBSI_B2_C_4_230862963278479360_8</vt:lpstr>
      <vt:lpstr>_vena_CapBSI_B2_C_4_230863001366953984</vt:lpstr>
      <vt:lpstr>_vena_CapBSI_B2_C_4_230863001366953984_1</vt:lpstr>
      <vt:lpstr>_vena_CapBSI_B2_C_4_230863001366953984_2</vt:lpstr>
      <vt:lpstr>_vena_CapBSI_B2_C_4_230863001366953984_3</vt:lpstr>
      <vt:lpstr>_vena_CapBSI_B2_C_4_230863001366953984_4</vt:lpstr>
      <vt:lpstr>_vena_CapBSI_B2_C_4_230863001366953984_5</vt:lpstr>
      <vt:lpstr>_vena_CapBSI_B2_C_4_230863001366953984_6</vt:lpstr>
      <vt:lpstr>_vena_CapBSI_B2_C_4_230863001366953984_7</vt:lpstr>
      <vt:lpstr>_vena_CapBSI_B2_C_4_230863001366953984_8</vt:lpstr>
      <vt:lpstr>_vena_CapBSI_B2_C_4_230863046111789056</vt:lpstr>
      <vt:lpstr>_vena_CapBSI_B2_C_4_230863046111789056_1</vt:lpstr>
      <vt:lpstr>_vena_CapBSI_B2_C_4_230863046111789056_2</vt:lpstr>
      <vt:lpstr>_vena_CapBSI_B2_C_4_230863046111789056_3</vt:lpstr>
      <vt:lpstr>_vena_CapBSI_B2_C_4_230863046111789056_4</vt:lpstr>
      <vt:lpstr>_vena_CapBSI_B2_C_4_230863046111789056_5</vt:lpstr>
      <vt:lpstr>_vena_CapBSI_B2_C_4_230863046111789056_6</vt:lpstr>
      <vt:lpstr>_vena_CapBSI_B2_C_4_230863046111789056_7</vt:lpstr>
      <vt:lpstr>_vena_CapBSI_B2_C_4_230863046111789056_8</vt:lpstr>
      <vt:lpstr>_vena_CapBSI_B2_C_4_230863071093063680</vt:lpstr>
      <vt:lpstr>_vena_CapBSI_B2_C_4_230863071093063680_1</vt:lpstr>
      <vt:lpstr>_vena_CapBSI_B2_C_4_230863071093063680_2</vt:lpstr>
      <vt:lpstr>_vena_CapBSI_B2_C_4_230863071093063680_3</vt:lpstr>
      <vt:lpstr>_vena_CapBSI_B2_C_FV_6053e8fe227041fcbe8015c4f16779fe</vt:lpstr>
      <vt:lpstr>_vena_CapBSI_B2_C_FV_6053e8fe227041fcbe8015c4f16779fe_1</vt:lpstr>
      <vt:lpstr>_vena_CapBSI_B2_C_FV_6053e8fe227041fcbe8015c4f16779fe_10</vt:lpstr>
      <vt:lpstr>_vena_CapBSI_B2_C_FV_6053e8fe227041fcbe8015c4f16779fe_11</vt:lpstr>
      <vt:lpstr>_vena_CapBSI_B2_C_FV_6053e8fe227041fcbe8015c4f16779fe_12</vt:lpstr>
      <vt:lpstr>_vena_CapBSI_B2_C_FV_6053e8fe227041fcbe8015c4f16779fe_13</vt:lpstr>
      <vt:lpstr>_vena_CapBSI_B2_C_FV_6053e8fe227041fcbe8015c4f16779fe_14</vt:lpstr>
      <vt:lpstr>_vena_CapBSI_B2_C_FV_6053e8fe227041fcbe8015c4f16779fe_15</vt:lpstr>
      <vt:lpstr>_vena_CapBSI_B2_C_FV_6053e8fe227041fcbe8015c4f16779fe_16</vt:lpstr>
      <vt:lpstr>_vena_CapBSI_B2_C_FV_6053e8fe227041fcbe8015c4f16779fe_17</vt:lpstr>
      <vt:lpstr>_vena_CapBSI_B2_C_FV_6053e8fe227041fcbe8015c4f16779fe_18</vt:lpstr>
      <vt:lpstr>_vena_CapBSI_B2_C_FV_6053e8fe227041fcbe8015c4f16779fe_19</vt:lpstr>
      <vt:lpstr>_vena_CapBSI_B2_C_FV_6053e8fe227041fcbe8015c4f16779fe_2</vt:lpstr>
      <vt:lpstr>_vena_CapBSI_B2_C_FV_6053e8fe227041fcbe8015c4f16779fe_20</vt:lpstr>
      <vt:lpstr>_vena_CapBSI_B2_C_FV_6053e8fe227041fcbe8015c4f16779fe_21</vt:lpstr>
      <vt:lpstr>_vena_CapBSI_B2_C_FV_6053e8fe227041fcbe8015c4f16779fe_22</vt:lpstr>
      <vt:lpstr>_vena_CapBSI_B2_C_FV_6053e8fe227041fcbe8015c4f16779fe_23</vt:lpstr>
      <vt:lpstr>_vena_CapBSI_B2_C_FV_6053e8fe227041fcbe8015c4f16779fe_24</vt:lpstr>
      <vt:lpstr>_vena_CapBSI_B2_C_FV_6053e8fe227041fcbe8015c4f16779fe_25</vt:lpstr>
      <vt:lpstr>_vena_CapBSI_B2_C_FV_6053e8fe227041fcbe8015c4f16779fe_26</vt:lpstr>
      <vt:lpstr>_vena_CapBSI_B2_C_FV_6053e8fe227041fcbe8015c4f16779fe_27</vt:lpstr>
      <vt:lpstr>_vena_CapBSI_B2_C_FV_6053e8fe227041fcbe8015c4f16779fe_28</vt:lpstr>
      <vt:lpstr>_vena_CapBSI_B2_C_FV_6053e8fe227041fcbe8015c4f16779fe_29</vt:lpstr>
      <vt:lpstr>_vena_CapBSI_B2_C_FV_6053e8fe227041fcbe8015c4f16779fe_3</vt:lpstr>
      <vt:lpstr>_vena_CapBSI_B2_C_FV_6053e8fe227041fcbe8015c4f16779fe_30</vt:lpstr>
      <vt:lpstr>_vena_CapBSI_B2_C_FV_6053e8fe227041fcbe8015c4f16779fe_31</vt:lpstr>
      <vt:lpstr>_vena_CapBSI_B2_C_FV_6053e8fe227041fcbe8015c4f16779fe_32</vt:lpstr>
      <vt:lpstr>_vena_CapBSI_B2_C_FV_6053e8fe227041fcbe8015c4f16779fe_33</vt:lpstr>
      <vt:lpstr>_vena_CapBSI_B2_C_FV_6053e8fe227041fcbe8015c4f16779fe_34</vt:lpstr>
      <vt:lpstr>_vena_CapBSI_B2_C_FV_6053e8fe227041fcbe8015c4f16779fe_35</vt:lpstr>
      <vt:lpstr>_vena_CapBSI_B2_C_FV_6053e8fe227041fcbe8015c4f16779fe_36</vt:lpstr>
      <vt:lpstr>_vena_CapBSI_B2_C_FV_6053e8fe227041fcbe8015c4f16779fe_37</vt:lpstr>
      <vt:lpstr>_vena_CapBSI_B2_C_FV_6053e8fe227041fcbe8015c4f16779fe_38</vt:lpstr>
      <vt:lpstr>_vena_CapBSI_B2_C_FV_6053e8fe227041fcbe8015c4f16779fe_39</vt:lpstr>
      <vt:lpstr>_vena_CapBSI_B2_C_FV_6053e8fe227041fcbe8015c4f16779fe_4</vt:lpstr>
      <vt:lpstr>_vena_CapBSI_B2_C_FV_6053e8fe227041fcbe8015c4f16779fe_40</vt:lpstr>
      <vt:lpstr>_vena_CapBSI_B2_C_FV_6053e8fe227041fcbe8015c4f16779fe_41</vt:lpstr>
      <vt:lpstr>_vena_CapBSI_B2_C_FV_6053e8fe227041fcbe8015c4f16779fe_42</vt:lpstr>
      <vt:lpstr>_vena_CapBSI_B2_C_FV_6053e8fe227041fcbe8015c4f16779fe_43</vt:lpstr>
      <vt:lpstr>_vena_CapBSI_B2_C_FV_6053e8fe227041fcbe8015c4f16779fe_44</vt:lpstr>
      <vt:lpstr>_vena_CapBSI_B2_C_FV_6053e8fe227041fcbe8015c4f16779fe_45</vt:lpstr>
      <vt:lpstr>_vena_CapBSI_B2_C_FV_6053e8fe227041fcbe8015c4f16779fe_46</vt:lpstr>
      <vt:lpstr>_vena_CapBSI_B2_C_FV_6053e8fe227041fcbe8015c4f16779fe_47</vt:lpstr>
      <vt:lpstr>_vena_CapBSI_B2_C_FV_6053e8fe227041fcbe8015c4f16779fe_48</vt:lpstr>
      <vt:lpstr>_vena_CapBSI_B2_C_FV_6053e8fe227041fcbe8015c4f16779fe_5</vt:lpstr>
      <vt:lpstr>_vena_CapBSI_B2_C_FV_6053e8fe227041fcbe8015c4f16779fe_6</vt:lpstr>
      <vt:lpstr>_vena_CapBSI_B2_C_FV_6053e8fe227041fcbe8015c4f16779fe_7</vt:lpstr>
      <vt:lpstr>_vena_CapBSI_B2_C_FV_6053e8fe227041fcbe8015c4f16779fe_8</vt:lpstr>
      <vt:lpstr>_vena_CapBSI_B2_C_FV_6053e8fe227041fcbe8015c4f16779fe_9</vt:lpstr>
      <vt:lpstr>_vena_CapBSI_B2_R_6_248210771212894209</vt:lpstr>
      <vt:lpstr>_vena_CapBSI_B2_R_6_248210771221282817</vt:lpstr>
      <vt:lpstr>_vena_CapBSI_B2_R_6_248210771225477121</vt:lpstr>
      <vt:lpstr>_vena_CapBSI_B2_R_6_248210771229671425</vt:lpstr>
      <vt:lpstr>_vena_CapBSI_B2_R_6_248210771242254337</vt:lpstr>
      <vt:lpstr>_vena_CapBSI_B2_R_6_248210771246448641</vt:lpstr>
      <vt:lpstr>_vena_CapBSI_B2_R_6_248210771250642945</vt:lpstr>
      <vt:lpstr>_vena_CapBSI_B2_R_6_248210771254837249</vt:lpstr>
      <vt:lpstr>_vena_CapBSI_B2_R_6_248210771259031553</vt:lpstr>
      <vt:lpstr>_vena_CapBSI_B2_R_6_248210771267420161</vt:lpstr>
      <vt:lpstr>_vena_CapBSI_B2_R_6_248210771271614465</vt:lpstr>
      <vt:lpstr>_vena_CapBSI_B2_R_6_248210771275808769</vt:lpstr>
      <vt:lpstr>_vena_CapBSI_B2_R_6_248210771280003073</vt:lpstr>
      <vt:lpstr>_vena_CapBSI_B2_R_6_248210771288391681</vt:lpstr>
      <vt:lpstr>_vena_CapBSI_B2_R_6_248210771292585985</vt:lpstr>
      <vt:lpstr>_vena_CapBSI_B2_R_6_248210771296780289</vt:lpstr>
      <vt:lpstr>_vena_CapBSI_B2_R_6_248210771305168897</vt:lpstr>
      <vt:lpstr>_vena_CapBSI_B2_R_6_248210771305168897_1</vt:lpstr>
      <vt:lpstr>_vena_CapBSI_B2_R_6_248210771313557505</vt:lpstr>
      <vt:lpstr>_vena_CapBSI_B2_R_6_248210771313557505_1</vt:lpstr>
      <vt:lpstr>_vena_CapBSI_B2_R_6_248210771317751809</vt:lpstr>
      <vt:lpstr>_vena_CapBSI_B2_R_6_248210771317751809_1</vt:lpstr>
      <vt:lpstr>_vena_CapBSI_B2_R_6_248210771321946113</vt:lpstr>
      <vt:lpstr>_vena_CapBSI_B2_R_6_248210771326140417</vt:lpstr>
      <vt:lpstr>_vena_CapBSI_B2_R_6_248210771342917633</vt:lpstr>
      <vt:lpstr>_vena_CapBSI_B2_R_6_248210771347111937</vt:lpstr>
      <vt:lpstr>_vena_CapBSI_B2_R_6_248210771351306241</vt:lpstr>
      <vt:lpstr>_vena_CapBSI_B2_R_6_248210771363889153</vt:lpstr>
      <vt:lpstr>_vena_CapBSI_B2_R_6_248210771376472065</vt:lpstr>
      <vt:lpstr>_vena_CapBSI_B2_R_6_248210771380666369</vt:lpstr>
      <vt:lpstr>_vena_CapBSI_B2_R_6_248210771389054977</vt:lpstr>
      <vt:lpstr>_vena_CapBSI_B2_R_6_248210771393249281</vt:lpstr>
      <vt:lpstr>_vena_CapBSI_B2_R_6_248210771401637889</vt:lpstr>
      <vt:lpstr>_vena_CapBSI_B2_R_6_248210771418415105</vt:lpstr>
      <vt:lpstr>_vena_CapBSI_B2_R_6_248210771439386625</vt:lpstr>
      <vt:lpstr>_vena_CapBSI_B2_R_6_248210771443580929</vt:lpstr>
      <vt:lpstr>_vena_CapBSI_B2_R_6_248210771447775233</vt:lpstr>
      <vt:lpstr>_vena_CapBSI_B2_R_6_248210771451969537</vt:lpstr>
      <vt:lpstr>_vena_CapBSI_B2_R_6_248210771456163841</vt:lpstr>
      <vt:lpstr>_vena_CapBSI_B2_R_6_248210771456163841_1</vt:lpstr>
      <vt:lpstr>_vena_CapBSI_B2_R_6_248210771456163841_2</vt:lpstr>
      <vt:lpstr>_vena_CapBSI_B2_R_6_248210771464552449</vt:lpstr>
      <vt:lpstr>_vena_CapBSI_B2_R_6_248210771468746753</vt:lpstr>
      <vt:lpstr>_vena_CapBSI_B2_R_6_248210771472941057</vt:lpstr>
      <vt:lpstr>_vena_CapBSI_B2_R_6_248210771477135361</vt:lpstr>
      <vt:lpstr>_vena_CapBSI_B2_R_6_248210771485523969</vt:lpstr>
      <vt:lpstr>_vena_CapBSI_B2_R_6_248210771489718273</vt:lpstr>
      <vt:lpstr>_vena_CapBSI_B2_R_6_248210771493912577</vt:lpstr>
      <vt:lpstr>_vena_CapBSI_B2_R_6_248210771498106881</vt:lpstr>
      <vt:lpstr>_vena_CapBSI_B2_R_6_248210771506495488</vt:lpstr>
      <vt:lpstr>_vena_CapBSI_B2_R_6_248210771510689793</vt:lpstr>
      <vt:lpstr>_vena_CapBSI_B2_R_6_248210771514884097</vt:lpstr>
      <vt:lpstr>_vena_CapBSI_B2_R_6_248210771535855617</vt:lpstr>
      <vt:lpstr>_vena_CapBSI_B2_R_6_248210771540049921</vt:lpstr>
      <vt:lpstr>_vena_CapBSI_B2_R_6_248210771544244225</vt:lpstr>
      <vt:lpstr>_vena_CapBSI_B2_R_6_248210771556827137</vt:lpstr>
      <vt:lpstr>_vena_CapBSI_B2_R_6_248210771561021441</vt:lpstr>
      <vt:lpstr>_vena_CapBSI_B2_R_6_248210771565215745</vt:lpstr>
      <vt:lpstr>_vena_CapBSI_B2_R_6_248210771573604352</vt:lpstr>
      <vt:lpstr>_vena_CapBSI_B2_R_6_248210771577798657</vt:lpstr>
      <vt:lpstr>_vena_CapBSI_B2_R_6_248210771581992961</vt:lpstr>
      <vt:lpstr>_vena_CapBSI_B2_R_6_248210771586187265</vt:lpstr>
      <vt:lpstr>_vena_CapBSI_B2_R_6_266768037674614784</vt:lpstr>
      <vt:lpstr>_vena_CapBSI_B2_R_6_266768037674614784_1</vt:lpstr>
      <vt:lpstr>_vena_CapBSI_B2_R_6_266769003396595712</vt:lpstr>
      <vt:lpstr>_vena_CapBSI_B2_R_6_266769003396595712_1</vt:lpstr>
      <vt:lpstr>_vena_CapBSI_B2_R_6_266769057523564544</vt:lpstr>
      <vt:lpstr>_vena_CapBSI_B2_R_6_266769210523648000</vt:lpstr>
      <vt:lpstr>_vena_CapBSI_B2_R_6_266769210523648000_1</vt:lpstr>
      <vt:lpstr>_vena_CapBSI_B2_R_6_266769240000954368</vt:lpstr>
      <vt:lpstr>_vena_CapBSI_B2_R_6_266769480632893440</vt:lpstr>
      <vt:lpstr>_vena_CapBSI_B2_R_6_266769761273774080</vt:lpstr>
      <vt:lpstr>_vena_CapBSI_B2_R_6_266771225748307976</vt:lpstr>
      <vt:lpstr>_vena_CapBSI_B2_R_6_266776294786727936</vt:lpstr>
      <vt:lpstr>_vena_CapBSI_B2_R_6_266777560057774080</vt:lpstr>
      <vt:lpstr>_vena_CapBSI_B2_R_6_266782491321827328</vt:lpstr>
      <vt:lpstr>_vena_CapBSI_B2_R_9_273914228170817536</vt:lpstr>
      <vt:lpstr>_vena_CapBSI_B2_R_9_273914228170817536_1</vt:lpstr>
      <vt:lpstr>_vena_CapBSI_B2_R_9_273914228170817536_10</vt:lpstr>
      <vt:lpstr>_vena_CapBSI_B2_R_9_273914228170817536_11</vt:lpstr>
      <vt:lpstr>_vena_CapBSI_B2_R_9_273914228170817536_12</vt:lpstr>
      <vt:lpstr>_vena_CapBSI_B2_R_9_273914228170817536_13</vt:lpstr>
      <vt:lpstr>_vena_CapBSI_B2_R_9_273914228170817536_14</vt:lpstr>
      <vt:lpstr>_vena_CapBSI_B2_R_9_273914228170817536_15</vt:lpstr>
      <vt:lpstr>_vena_CapBSI_B2_R_9_273914228170817536_16</vt:lpstr>
      <vt:lpstr>_vena_CapBSI_B2_R_9_273914228170817536_17</vt:lpstr>
      <vt:lpstr>_vena_CapBSI_B2_R_9_273914228170817536_18</vt:lpstr>
      <vt:lpstr>_vena_CapBSI_B2_R_9_273914228170817536_19</vt:lpstr>
      <vt:lpstr>_vena_CapBSI_B2_R_9_273914228170817536_2</vt:lpstr>
      <vt:lpstr>_vena_CapBSI_B2_R_9_273914228170817536_20</vt:lpstr>
      <vt:lpstr>_vena_CapBSI_B2_R_9_273914228170817536_21</vt:lpstr>
      <vt:lpstr>_vena_CapBSI_B2_R_9_273914228170817536_22</vt:lpstr>
      <vt:lpstr>_vena_CapBSI_B2_R_9_273914228170817536_23</vt:lpstr>
      <vt:lpstr>_vena_CapBSI_B2_R_9_273914228170817536_24</vt:lpstr>
      <vt:lpstr>_vena_CapBSI_B2_R_9_273914228170817536_25</vt:lpstr>
      <vt:lpstr>_vena_CapBSI_B2_R_9_273914228170817536_26</vt:lpstr>
      <vt:lpstr>_vena_CapBSI_B2_R_9_273914228170817536_27</vt:lpstr>
      <vt:lpstr>_vena_CapBSI_B2_R_9_273914228170817536_28</vt:lpstr>
      <vt:lpstr>_vena_CapBSI_B2_R_9_273914228170817536_29</vt:lpstr>
      <vt:lpstr>_vena_CapBSI_B2_R_9_273914228170817536_3</vt:lpstr>
      <vt:lpstr>_vena_CapBSI_B2_R_9_273914228170817536_30</vt:lpstr>
      <vt:lpstr>_vena_CapBSI_B2_R_9_273914228170817536_31</vt:lpstr>
      <vt:lpstr>_vena_CapBSI_B2_R_9_273914228170817536_32</vt:lpstr>
      <vt:lpstr>_vena_CapBSI_B2_R_9_273914228170817536_33</vt:lpstr>
      <vt:lpstr>_vena_CapBSI_B2_R_9_273914228170817536_34</vt:lpstr>
      <vt:lpstr>_vena_CapBSI_B2_R_9_273914228170817536_35</vt:lpstr>
      <vt:lpstr>_vena_CapBSI_B2_R_9_273914228170817536_36</vt:lpstr>
      <vt:lpstr>_vena_CapBSI_B2_R_9_273914228170817536_37</vt:lpstr>
      <vt:lpstr>_vena_CapBSI_B2_R_9_273914228170817536_38</vt:lpstr>
      <vt:lpstr>_vena_CapBSI_B2_R_9_273914228170817536_39</vt:lpstr>
      <vt:lpstr>_vena_CapBSI_B2_R_9_273914228170817536_4</vt:lpstr>
      <vt:lpstr>_vena_CapBSI_B2_R_9_273914228170817536_40</vt:lpstr>
      <vt:lpstr>_vena_CapBSI_B2_R_9_273914228170817536_41</vt:lpstr>
      <vt:lpstr>_vena_CapBSI_B2_R_9_273914228170817536_42</vt:lpstr>
      <vt:lpstr>_vena_CapBSI_B2_R_9_273914228170817536_43</vt:lpstr>
      <vt:lpstr>_vena_CapBSI_B2_R_9_273914228170817536_44</vt:lpstr>
      <vt:lpstr>_vena_CapBSI_B2_R_9_273914228170817536_45</vt:lpstr>
      <vt:lpstr>_vena_CapBSI_B2_R_9_273914228170817536_46</vt:lpstr>
      <vt:lpstr>_vena_CapBSI_B2_R_9_273914228170817536_47</vt:lpstr>
      <vt:lpstr>_vena_CapBSI_B2_R_9_273914228170817536_48</vt:lpstr>
      <vt:lpstr>_vena_CapBSI_B2_R_9_273914228170817536_49</vt:lpstr>
      <vt:lpstr>_vena_CapBSI_B2_R_9_273914228170817536_5</vt:lpstr>
      <vt:lpstr>_vena_CapBSI_B2_R_9_273914228170817536_50</vt:lpstr>
      <vt:lpstr>_vena_CapBSI_B2_R_9_273914228170817536_51</vt:lpstr>
      <vt:lpstr>_vena_CapBSI_B2_R_9_273914228170817536_52</vt:lpstr>
      <vt:lpstr>_vena_CapBSI_B2_R_9_273914228170817536_53</vt:lpstr>
      <vt:lpstr>_vena_CapBSI_B2_R_9_273914228170817536_54</vt:lpstr>
      <vt:lpstr>_vena_CapBSI_B2_R_9_273914228170817536_55</vt:lpstr>
      <vt:lpstr>_vena_CapBSI_B2_R_9_273914228170817536_56</vt:lpstr>
      <vt:lpstr>_vena_CapBSI_B2_R_9_273914228170817536_57</vt:lpstr>
      <vt:lpstr>_vena_CapBSI_B2_R_9_273914228170817536_58</vt:lpstr>
      <vt:lpstr>_vena_CapBSI_B2_R_9_273914228170817536_59</vt:lpstr>
      <vt:lpstr>_vena_CapBSI_B2_R_9_273914228170817536_6</vt:lpstr>
      <vt:lpstr>_vena_CapBSI_B2_R_9_273914228170817536_60</vt:lpstr>
      <vt:lpstr>_vena_CapBSI_B2_R_9_273914228170817536_61</vt:lpstr>
      <vt:lpstr>_vena_CapBSI_B2_R_9_273914228170817536_62</vt:lpstr>
      <vt:lpstr>_vena_CapBSI_B2_R_9_273914228170817536_63</vt:lpstr>
      <vt:lpstr>_vena_CapBSI_B2_R_9_273914228170817536_64</vt:lpstr>
      <vt:lpstr>_vena_CapBSI_B2_R_9_273914228170817536_65</vt:lpstr>
      <vt:lpstr>_vena_CapBSI_B2_R_9_273914228170817536_66</vt:lpstr>
      <vt:lpstr>_vena_CapBSI_B2_R_9_273914228170817536_67</vt:lpstr>
      <vt:lpstr>_vena_CapBSI_B2_R_9_273914228170817536_68</vt:lpstr>
      <vt:lpstr>_vena_CapBSI_B2_R_9_273914228170817536_69</vt:lpstr>
      <vt:lpstr>_vena_CapBSI_B2_R_9_273914228170817536_7</vt:lpstr>
      <vt:lpstr>_vena_CapBSI_B2_R_9_273914228170817536_70</vt:lpstr>
      <vt:lpstr>_vena_CapBSI_B2_R_9_273914228170817536_71</vt:lpstr>
      <vt:lpstr>_vena_CapBSI_B2_R_9_273914228170817536_72</vt:lpstr>
      <vt:lpstr>_vena_CapBSI_B2_R_9_273914228170817536_73</vt:lpstr>
      <vt:lpstr>_vena_CapBSI_B2_R_9_273914228170817536_74</vt:lpstr>
      <vt:lpstr>_vena_CapBSI_B2_R_9_273914228170817536_75</vt:lpstr>
      <vt:lpstr>_vena_CapBSI_B2_R_9_273914228170817536_8</vt:lpstr>
      <vt:lpstr>_vena_CapBSI_B2_R_9_273914228170817536_9</vt:lpstr>
      <vt:lpstr>_vena_CapBSI_P_7_230871350242312192</vt:lpstr>
      <vt:lpstr>_vena_CapBSI_P_8_230873481838067712</vt:lpstr>
      <vt:lpstr>_vena_UserSelectCapitalBSI_P_5_261627926670475264</vt:lpstr>
      <vt:lpstr>'CCAR 9Q capital ratios'!Print_Area</vt:lpstr>
      <vt:lpstr>'CCAR 9Q capital ratios'!Print_Titles</vt:lpstr>
    </vt:vector>
  </TitlesOfParts>
  <Company>Oliver Wyman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Wanxin</dc:creator>
  <cp:lastModifiedBy>Cheng, Wanxin</cp:lastModifiedBy>
  <dcterms:created xsi:type="dcterms:W3CDTF">2016-06-03T17:24:17Z</dcterms:created>
  <dcterms:modified xsi:type="dcterms:W3CDTF">2016-06-03T18:22:40Z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goName">
    <vt:lpwstr>Oliver Wyman</vt:lpwstr>
  </property>
  <property fmtid="{D5CDD505-2E9C-101B-9397-08002B2CF9AE}" pid="3" name="DocumentMSOLanguageID">
    <vt:lpwstr>msoLanguageIDEnglishUS</vt:lpwstr>
  </property>
  <property fmtid="{D5CDD505-2E9C-101B-9397-08002B2CF9AE}" pid="4" name="{A44787D4-0540-4523-9961-78E4036D8C6D}">
    <vt:lpwstr>{73EFFA35-917F-4465-B307-FC973662127D}</vt:lpwstr>
  </property>
</Properties>
</file>