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135" windowWidth="17100" windowHeight="13425"/>
  </bookViews>
  <sheets>
    <sheet name="RAS metrics summary" sheetId="2" r:id="rId1"/>
    <sheet name="Excess net capital" sheetId="1" r:id="rId2"/>
    <sheet name="monthly arbitrations" sheetId="3" r:id="rId3"/>
  </sheets>
  <definedNames>
    <definedName name="_xlnm._FilterDatabase" localSheetId="0" hidden="1">'RAS metrics summary'!$A$2:$CE$4</definedName>
    <definedName name="_xlnm.Print_Area" localSheetId="0">'RAS metrics summary'!$A$1:$BL$17</definedName>
    <definedName name="_xlnm.Print_Titles" localSheetId="0">'RAS metrics summary'!$2:$2</definedName>
  </definedNames>
  <calcPr calcId="145621"/>
</workbook>
</file>

<file path=xl/calcChain.xml><?xml version="1.0" encoding="utf-8"?>
<calcChain xmlns="http://schemas.openxmlformats.org/spreadsheetml/2006/main">
  <c r="BK3" i="2" l="1"/>
  <c r="BJ3" i="2"/>
  <c r="BI3" i="2"/>
  <c r="BH3" i="2"/>
  <c r="BG3" i="2"/>
  <c r="BF3" i="2"/>
  <c r="BE3" i="2"/>
  <c r="BD3" i="2"/>
  <c r="BC3" i="2"/>
  <c r="BB3" i="2"/>
  <c r="BA3" i="2"/>
  <c r="AZ3" i="2"/>
  <c r="AY3" i="2"/>
  <c r="AO3" i="2"/>
  <c r="AN3" i="2"/>
  <c r="AM3" i="2"/>
  <c r="AL3" i="2"/>
  <c r="AK3" i="2"/>
  <c r="AJ3" i="2"/>
  <c r="AI3" i="2"/>
  <c r="AH3" i="2"/>
  <c r="AG3" i="2"/>
  <c r="AF3" i="2"/>
  <c r="AE3" i="2"/>
  <c r="AD3" i="2"/>
  <c r="AC3" i="2"/>
</calcChain>
</file>

<file path=xl/sharedStrings.xml><?xml version="1.0" encoding="utf-8"?>
<sst xmlns="http://schemas.openxmlformats.org/spreadsheetml/2006/main" count="147" uniqueCount="112">
  <si>
    <t>To:</t>
  </si>
  <si>
    <t>ALCO</t>
  </si>
  <si>
    <t>From:</t>
  </si>
  <si>
    <t>Santander Securities LLC</t>
  </si>
  <si>
    <t xml:space="preserve">Date: </t>
  </si>
  <si>
    <t>Re:</t>
  </si>
  <si>
    <t>SSLLC Regulatory Net Capital Requirement</t>
  </si>
  <si>
    <t>Santander Securities LLC (“SSLLC”) is subject to Securities and Exchange Commission (SEC) Uniform Net Capital Rule 15c3-1 (“Rule 15c3-1”) and has elected to compute its regulatory net capital requirement in accordance with the alternative net capital computation. Under the alternative net capital computation, net capital, as defined, shall not be less than $250,000.</t>
  </si>
  <si>
    <r>
      <t xml:space="preserve">Under the FINRA manual, Capital Compliance section 4110, it states that when necessary for the protection of investors or in the public interest, FINRA may, at any time or from time to time with respect to a particular member or all members, pursuant to authority exercised by FINRA's Executive Vice President charged with oversight for financial responsibility, or his or her written officer delegate, </t>
    </r>
    <r>
      <rPr>
        <b/>
        <sz val="11"/>
        <rFont val="Arial"/>
        <family val="2"/>
      </rPr>
      <t>prescribe greater net capital or net worth requirements than those otherwise applicable</t>
    </r>
    <r>
      <rPr>
        <sz val="11"/>
        <rFont val="Arial"/>
        <family val="2"/>
      </rPr>
      <t xml:space="preserve">, including more stringent treatment of items in computing net capital or net worth, or require such member to restore or increase its net capital or net worth. In any such instance, FINRA shall issue a notice pursuant to Rule 9557. </t>
    </r>
  </si>
  <si>
    <r>
      <t xml:space="preserve">Also unless otherwise permitted by FINRA, a member shall </t>
    </r>
    <r>
      <rPr>
        <b/>
        <u/>
        <sz val="11"/>
        <rFont val="Arial"/>
        <family val="2"/>
      </rPr>
      <t>suspend</t>
    </r>
    <r>
      <rPr>
        <sz val="11"/>
        <rFont val="Arial"/>
        <family val="2"/>
      </rPr>
      <t xml:space="preserve"> all business operations during any period in which it is not in compliance with applicable net capital requirements set forth in SEA Rule 15c3-1. FINRA may issue a notice pursuant to Rule 9557 directing a member that is not in compliance with applicable net capital requirements set forth in SEA Rule 15c3-1 to suspend all or a portion of its business.</t>
    </r>
  </si>
  <si>
    <t xml:space="preserve">Based on the above fact, SSLLC has determined to maintain at least $5MM excess net capital.   </t>
  </si>
  <si>
    <t>SHUSA</t>
  </si>
  <si>
    <t>ACTION PLAN OWNER</t>
  </si>
  <si>
    <t>BSPR</t>
  </si>
  <si>
    <t>SSLLC</t>
  </si>
  <si>
    <t>SSLLC RISK APPETITE METRICS</t>
  </si>
  <si>
    <t>2015
TRIGGER LIMIT</t>
  </si>
  <si>
    <t>2015
RED LIMIT</t>
  </si>
  <si>
    <t>SOURCE FOR 2016 RAS LIMIT SETTING</t>
  </si>
  <si>
    <t>2016
TRIGGER LIMIT</t>
  </si>
  <si>
    <t>2016
RED LIMIT</t>
  </si>
  <si>
    <t>SHUSA IN GROUP RAS</t>
  </si>
  <si>
    <t>SBNA</t>
  </si>
  <si>
    <t>SC</t>
  </si>
  <si>
    <t>PR</t>
  </si>
  <si>
    <t>MIAMI</t>
  </si>
  <si>
    <t>SIS</t>
  </si>
  <si>
    <t>COMMENTS</t>
  </si>
  <si>
    <t>GROUP DEFINITION</t>
  </si>
  <si>
    <t>ACTION PLAN</t>
  </si>
  <si>
    <t>LINE 1</t>
  </si>
  <si>
    <t>LINE 2</t>
  </si>
  <si>
    <t>SAN-PR Comments</t>
  </si>
  <si>
    <t>OR Comments</t>
  </si>
  <si>
    <t>Frequency</t>
  </si>
  <si>
    <t>Source</t>
  </si>
  <si>
    <t>Budget</t>
  </si>
  <si>
    <t>Rationale</t>
  </si>
  <si>
    <t>Operational Risk</t>
  </si>
  <si>
    <t>Gross Operational Risk Losses / Gross Margin</t>
  </si>
  <si>
    <t>OP Risk Team</t>
  </si>
  <si>
    <t>Y</t>
  </si>
  <si>
    <r>
      <t xml:space="preserve">Definition: Gross operational risk losses as a percentage of gross margin 
   </t>
    </r>
    <r>
      <rPr>
        <b/>
        <sz val="12"/>
        <color theme="1"/>
        <rFont val="Calibri"/>
        <family val="2"/>
        <scheme val="minor"/>
      </rPr>
      <t xml:space="preserve">Aggregated gross operational risk losses divided by aggregated gross margin
</t>
    </r>
    <r>
      <rPr>
        <sz val="12"/>
        <color theme="1"/>
        <rFont val="Calibri"/>
        <family val="2"/>
        <scheme val="minor"/>
      </rPr>
      <t xml:space="preserve"> 
Gross operational risk losses are defined as: 
  Operational Risk Losses reported in the period (excluding recoveries – direct or indirect, excluding legal reserves and including legal settlements) 
Gross Margin (Net Revenue) is defined as: 
   Net interest income + Fees + Other fees + Security and related derivative gains - Security and related derivative losses reported in a period</t>
    </r>
  </si>
  <si>
    <t>Medible</t>
  </si>
  <si>
    <t>Operational Risk Team</t>
  </si>
  <si>
    <t>Altair/MOB Excel file sent by the Operations team</t>
  </si>
  <si>
    <t>N/A</t>
  </si>
  <si>
    <t>Quarterly</t>
  </si>
  <si>
    <t>SHUSA proposed limits</t>
  </si>
  <si>
    <t xml:space="preserve">Frequency of Material Risk Events (by event type)
</t>
  </si>
  <si>
    <t xml:space="preserve">Number of operational risk events &gt; $200K in losses
Data extraction of Operational Risk Events with a Gross Operational Risk Loss Greater than $200K. </t>
  </si>
  <si>
    <t>Altair</t>
  </si>
  <si>
    <t>Compliance Risk</t>
  </si>
  <si>
    <t>Open MRIAs, or equivalent matters (e.g., FINRA, SEC examination findings) requiring immediate attention</t>
  </si>
  <si>
    <t>Monthly</t>
  </si>
  <si>
    <t xml:space="preserve">Zero tolerance threshold has been set by SHUSA which SSLLC has adopted. </t>
  </si>
  <si>
    <t>Compliance Reporting</t>
  </si>
  <si>
    <t>Total number of sales practice complaints (monthly) *</t>
  </si>
  <si>
    <t xml:space="preserve">SSLLC Monitors the number of sales practice complaints it receives to determine if there are any patterns that require immediate attention. The thresholds set are based on the average number of complaints the Firm has received since January 2015 through February 2016 (average is 9 complaints per month). There is no industry data available which states what is the appropriate number of complaints a broker-dealer of SSLLC's size should receive. In addition, depending how the stock market is performing will have an impact on a broker-dealer's complaint volume. </t>
  </si>
  <si>
    <t>SSLLC Complaint Log</t>
  </si>
  <si>
    <t>Total new monthly arbitrations and court proceedings</t>
  </si>
  <si>
    <t xml:space="preserve">The threshold set are based on a business as usual asssessment. The situation in Puerto Rico is unique and will documented in the Risk Appetite Statement as the Firm expects to exceed this threshold for the foreseeable future. </t>
  </si>
  <si>
    <t>SSLLC  Arbitration Report</t>
  </si>
  <si>
    <t>Suitability Reviews</t>
  </si>
  <si>
    <t>No thresholds set for this metric - See explanation below</t>
  </si>
  <si>
    <t>High Risk Customers as % of Total New Customers (AML)</t>
  </si>
  <si>
    <t xml:space="preserve">In consultation with the AML Officer, the Firm's number of high risk customers for the past three years has been less than 1% (Puerto Rico and Miami clients only). However, the AML Officer expects this percentage to rise slightly this year as it will begin to track the number of high risk customer in the Northeast region. This population of clients has not been tracked previously. SSLLC has recently implemented a new automated scoring tool (SunGard Protegent) to risk rank its client base.  AML Compliance will calibtrate its client population every 6 months to determine how many clients score high risk.  Therefore, SSLLC recommends that it provide the thresholds to this metric in 6 months. At this point SSLLC will have a clear picture of its high risk client population. </t>
  </si>
  <si>
    <t>AML Compliance</t>
  </si>
  <si>
    <t xml:space="preserve">Capital Risk </t>
  </si>
  <si>
    <t>Excess Net Capital</t>
  </si>
  <si>
    <t>$10MM</t>
  </si>
  <si>
    <t>$5MM</t>
  </si>
  <si>
    <t xml:space="preserve">In consultation with the CFO, the thresholds were set based upon when the CFO requires additional capital from its parent company. </t>
  </si>
  <si>
    <t>Financial Statements (FOCUS Reports)</t>
  </si>
  <si>
    <t>$44.38MM</t>
  </si>
  <si>
    <t>$42.68MM</t>
  </si>
  <si>
    <t>$45.39MM</t>
  </si>
  <si>
    <t>$44.86MM</t>
  </si>
  <si>
    <t>$43.22MM</t>
  </si>
  <si>
    <t>$42.15MM</t>
  </si>
  <si>
    <t>$35.16MM</t>
  </si>
  <si>
    <t>$34.15MM</t>
  </si>
  <si>
    <t>$31.90MM</t>
  </si>
  <si>
    <t>$30.88MM</t>
  </si>
  <si>
    <t>$28.80MM</t>
  </si>
  <si>
    <t>$8.66MM</t>
  </si>
  <si>
    <t>$6.53MM</t>
  </si>
  <si>
    <t>$6.76MM</t>
  </si>
  <si>
    <t>Strategic Risk</t>
  </si>
  <si>
    <r>
      <t xml:space="preserve">Impairment to pre-provision net revenue (PPNR) </t>
    </r>
    <r>
      <rPr>
        <sz val="11"/>
        <color rgb="FF00B0F0"/>
        <rFont val="Calibri"/>
        <family val="2"/>
        <scheme val="minor"/>
      </rPr>
      <t>under BHC Stress</t>
    </r>
  </si>
  <si>
    <t>Annually</t>
  </si>
  <si>
    <t>$14M</t>
  </si>
  <si>
    <t>$16M</t>
  </si>
  <si>
    <t>Provided by Oliver Wyman. Refer to BSPR calibration</t>
  </si>
  <si>
    <t xml:space="preserve">Suitability Reviews:  SSLLC does not maintain qualitative metrics for this metric. This is based upon the policies and procedures SSLLC has implemented related to Suitability.  SSLLC conducts a comprehensive suitability review of the securities and insurance transactions submitted by the Firm’s financial consultants. This process includes a pre-approval process for all annuity trades (fixed &amp; variable) and a daily trade blotter review (a suitability review of the prior day’s mutual funds, equities, or fixed income trades).  Additionally, SSLLC has implemented various compliance controls to assist in its suitability review responsibilities. This includes the implementation of front-end rules (if a rule is triggered, the system will pend a mutual fund, equity or fixed income trade so that it can be reviewed by a Principal prior to execution), automated trade alerts (alerts are generated with the daily trade blotter) and the implementation of Suitability Guidelines.  </t>
  </si>
  <si>
    <t xml:space="preserve">* In November, this metric was changed from total complaints (which includes service complaints) to sales practice complaints. At this time the thresholds were updated. </t>
  </si>
  <si>
    <t>Total New Monthly Arbitrations and Court Proceedings</t>
  </si>
  <si>
    <t xml:space="preserve">Total New Monthly Arbitrations and Court Proceedings”: Defined as the number of arbitrations (FINRA) and legal proceedings SSLLC has been named in during the preceding month. </t>
  </si>
  <si>
    <t>“Total Number of Sales Practice Complaints”: Defined as a written complaint received by SSLLC during the preceding month related to the conduct of a Financial Consultant or the Firm which involved the offer, sale or purchase of a security or insurance product to a customer.</t>
  </si>
  <si>
    <t>historical data</t>
  </si>
  <si>
    <t>Year</t>
  </si>
  <si>
    <t>Total Customers as of 12/31</t>
  </si>
  <si>
    <t>Number of High Risk Customers</t>
  </si>
  <si>
    <t>% of Overall Client Base</t>
  </si>
  <si>
    <t xml:space="preserve">                                                                                                                    March 2016 Results </t>
  </si>
  <si>
    <t>Excess Net Capital:                                                                                 $8.87MM ***</t>
  </si>
  <si>
    <t>Gross Operational Risk Losses / Gross Margin:                                 I don’t currently have this as a metric on my Risk Scorecard</t>
  </si>
  <si>
    <t>High risk customers as % of total customers:    As noted above this metric was not calculated in March</t>
  </si>
  <si>
    <t>Total new monthly arbitrations and court proceedings:                    7</t>
  </si>
  <si>
    <t>Total number of sales practice complaints:                                        9</t>
  </si>
  <si>
    <t>Note, SSLLC is in the process of requesting additional capital</t>
  </si>
  <si>
    <t>Excess net capital</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</si>
</sst>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Arial"/>
    </font>
    <font>
      <sz val="11"/>
      <color theme="1"/>
      <name val="Calibri"/>
      <family val="2"/>
      <scheme val="minor"/>
    </font>
    <font>
      <b/>
      <sz val="14"/>
      <color theme="0"/>
      <name val="Arial"/>
      <family val="2"/>
    </font>
    <font>
      <sz val="10"/>
      <name val="Arial"/>
      <family val="2"/>
    </font>
    <font>
      <b/>
      <sz val="11"/>
      <color theme="0"/>
      <name val="Calibri"/>
      <family val="2"/>
      <scheme val="minor"/>
    </font>
    <font>
      <b/>
      <sz val="11"/>
      <name val="Arial"/>
      <family val="2"/>
    </font>
    <font>
      <sz val="11"/>
      <name val="Arial"/>
      <family val="2"/>
    </font>
    <font>
      <b/>
      <u/>
      <sz val="11"/>
      <name val="Arial"/>
      <family val="2"/>
    </font>
    <font>
      <b/>
      <sz val="12"/>
      <color theme="0"/>
      <name val="Calibri"/>
      <family val="2"/>
      <scheme val="minor"/>
    </font>
    <font>
      <sz val="11"/>
      <name val="Calibri"/>
      <family val="2"/>
      <scheme val="minor"/>
    </font>
    <font>
      <b/>
      <sz val="11"/>
      <color rgb="FFFFFFFF"/>
      <name val="Calibri"/>
      <family val="2"/>
      <scheme val="minor"/>
    </font>
    <font>
      <b/>
      <sz val="14"/>
      <color theme="0"/>
      <name val="Calibri"/>
      <family val="2"/>
      <scheme val="minor"/>
    </font>
    <font>
      <b/>
      <sz val="11"/>
      <name val="Calibri"/>
      <family val="2"/>
      <scheme val="minor"/>
    </font>
    <font>
      <b/>
      <sz val="10"/>
      <color theme="0"/>
      <name val="Calibri"/>
      <family val="2"/>
      <scheme val="minor"/>
    </font>
    <font>
      <sz val="11"/>
      <color rgb="FF000000"/>
      <name val="Calibri"/>
      <family val="2"/>
      <scheme val="minor"/>
    </font>
    <font>
      <sz val="12"/>
      <color theme="1"/>
      <name val="Calibri"/>
      <family val="2"/>
      <scheme val="minor"/>
    </font>
    <font>
      <b/>
      <sz val="12"/>
      <color theme="1"/>
      <name val="Calibri"/>
      <family val="2"/>
      <scheme val="minor"/>
    </font>
    <font>
      <sz val="11"/>
      <color rgb="FF00B0F0"/>
      <name val="Calibri"/>
      <family val="2"/>
      <scheme val="minor"/>
    </font>
    <font>
      <sz val="11"/>
      <color theme="1"/>
      <name val="Calibri"/>
      <family val="2"/>
    </font>
    <font>
      <sz val="11"/>
      <color rgb="FF17375E"/>
      <name val="Calibri"/>
      <family val="2"/>
      <scheme val="minor"/>
    </font>
    <font>
      <b/>
      <sz val="11"/>
      <color rgb="FF000000"/>
      <name val="Arial"/>
      <family val="2"/>
    </font>
    <font>
      <sz val="11"/>
      <color rgb="FFFFFFFF"/>
      <name val="Calibri"/>
      <family val="2"/>
    </font>
    <font>
      <sz val="11"/>
      <color rgb="FF000000"/>
      <name val="Arial"/>
      <family val="2"/>
    </font>
    <font>
      <sz val="10"/>
      <color rgb="FF000000"/>
      <name val="Arial"/>
      <family val="2"/>
    </font>
  </fonts>
  <fills count="10">
    <fill>
      <patternFill patternType="none"/>
    </fill>
    <fill>
      <patternFill patternType="gray125"/>
    </fill>
    <fill>
      <patternFill patternType="solid">
        <fgColor theme="1" tint="0.249977111117893"/>
        <bgColor indexed="64"/>
      </patternFill>
    </fill>
    <fill>
      <patternFill patternType="solid">
        <fgColor theme="0"/>
        <bgColor indexed="64"/>
      </patternFill>
    </fill>
    <fill>
      <patternFill patternType="solid">
        <fgColor rgb="FF808080"/>
        <bgColor indexed="64"/>
      </patternFill>
    </fill>
    <fill>
      <patternFill patternType="solid">
        <fgColor theme="1"/>
        <bgColor indexed="64"/>
      </patternFill>
    </fill>
    <fill>
      <patternFill patternType="solid">
        <fgColor rgb="FFFFC000"/>
        <bgColor indexed="64"/>
      </patternFill>
    </fill>
    <fill>
      <patternFill patternType="solid">
        <fgColor rgb="FFFF0000"/>
        <bgColor indexed="64"/>
      </patternFill>
    </fill>
    <fill>
      <patternFill patternType="solid">
        <fgColor theme="0" tint="-0.499984740745262"/>
        <bgColor indexed="64"/>
      </patternFill>
    </fill>
    <fill>
      <patternFill patternType="solid">
        <fgColor rgb="FF9BC2E6"/>
        <bgColor indexed="64"/>
      </patternFill>
    </fill>
  </fills>
  <borders count="30">
    <border>
      <left/>
      <right/>
      <top/>
      <bottom/>
      <diagonal/>
    </border>
    <border>
      <left/>
      <right/>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theme="0"/>
      </left>
      <right style="medium">
        <color theme="0"/>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auto="1"/>
      </bottom>
      <diagonal/>
    </border>
    <border>
      <left/>
      <right style="medium">
        <color theme="0"/>
      </right>
      <top style="medium">
        <color indexed="64"/>
      </top>
      <bottom style="thin">
        <color auto="1"/>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auto="1"/>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top style="medium">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thin">
        <color indexed="64"/>
      </top>
      <bottom/>
      <diagonal/>
    </border>
    <border>
      <left style="thin">
        <color auto="1"/>
      </left>
      <right style="thin">
        <color auto="1"/>
      </right>
      <top style="thin">
        <color auto="1"/>
      </top>
      <bottom/>
      <diagonal/>
    </border>
  </borders>
  <cellStyleXfs count="4">
    <xf numFmtId="0" fontId="0" fillId="0" borderId="0"/>
    <xf numFmtId="0" fontId="1" fillId="0" borderId="0"/>
    <xf numFmtId="9" fontId="1" fillId="0" borderId="0" applyFont="0" applyFill="0" applyBorder="0" applyAlignment="0" applyProtection="0"/>
    <xf numFmtId="0" fontId="3" fillId="0" borderId="0"/>
  </cellStyleXfs>
  <cellXfs count="102">
    <xf numFmtId="0" fontId="0" fillId="0" borderId="0" xfId="0"/>
    <xf numFmtId="0" fontId="5" fillId="0" borderId="0" xfId="0" applyFont="1" applyAlignment="1">
      <alignment vertical="center"/>
    </xf>
    <xf numFmtId="15" fontId="5" fillId="0" borderId="0" xfId="0" applyNumberFormat="1" applyFont="1" applyAlignment="1">
      <alignment vertical="center"/>
    </xf>
    <xf numFmtId="0" fontId="6" fillId="0" borderId="0" xfId="0" applyFont="1" applyAlignment="1">
      <alignment vertical="center"/>
    </xf>
    <xf numFmtId="0" fontId="1" fillId="0" borderId="0" xfId="1" applyAlignment="1">
      <alignment wrapText="1"/>
    </xf>
    <xf numFmtId="0" fontId="8" fillId="2" borderId="1" xfId="1" applyFont="1" applyFill="1" applyBorder="1" applyAlignment="1">
      <alignment horizontal="center" wrapText="1"/>
    </xf>
    <xf numFmtId="0" fontId="9" fillId="3" borderId="0" xfId="1" applyFont="1" applyFill="1" applyAlignment="1">
      <alignment wrapText="1"/>
    </xf>
    <xf numFmtId="0" fontId="1" fillId="3" borderId="0" xfId="1" applyFill="1" applyAlignment="1">
      <alignment horizontal="left" vertical="center" wrapText="1"/>
    </xf>
    <xf numFmtId="0" fontId="10" fillId="4" borderId="2" xfId="1" applyFont="1" applyFill="1" applyBorder="1" applyAlignment="1">
      <alignment horizontal="center" vertical="center" wrapText="1"/>
    </xf>
    <xf numFmtId="0" fontId="10" fillId="4" borderId="3" xfId="1" applyFont="1" applyFill="1" applyBorder="1" applyAlignment="1">
      <alignment horizontal="center" vertical="center" wrapText="1"/>
    </xf>
    <xf numFmtId="0" fontId="9" fillId="3" borderId="0" xfId="1" applyFont="1" applyFill="1" applyAlignment="1">
      <alignment horizontal="center" wrapText="1"/>
    </xf>
    <xf numFmtId="0" fontId="1" fillId="3" borderId="0" xfId="1" applyFill="1" applyAlignment="1">
      <alignment wrapText="1"/>
    </xf>
    <xf numFmtId="0" fontId="11" fillId="2" borderId="1" xfId="1" applyFont="1" applyFill="1" applyBorder="1" applyAlignment="1">
      <alignment horizontal="center" wrapText="1"/>
    </xf>
    <xf numFmtId="0" fontId="11" fillId="2" borderId="0" xfId="1" applyFont="1" applyFill="1" applyBorder="1" applyAlignment="1">
      <alignment horizontal="center" wrapText="1"/>
    </xf>
    <xf numFmtId="0" fontId="1" fillId="5" borderId="4" xfId="1" applyFill="1" applyBorder="1" applyAlignment="1">
      <alignment horizontal="center" vertical="center" wrapText="1"/>
    </xf>
    <xf numFmtId="0" fontId="10" fillId="4" borderId="5" xfId="1" applyFont="1" applyFill="1" applyBorder="1" applyAlignment="1">
      <alignment horizontal="center" vertical="center" wrapText="1"/>
    </xf>
    <xf numFmtId="0" fontId="10" fillId="6" borderId="6" xfId="1" applyFont="1" applyFill="1" applyBorder="1" applyAlignment="1">
      <alignment horizontal="center" vertical="center" wrapText="1"/>
    </xf>
    <xf numFmtId="0" fontId="10" fillId="7" borderId="7" xfId="1" applyFont="1" applyFill="1" applyBorder="1" applyAlignment="1">
      <alignment horizontal="center" vertical="center" wrapText="1"/>
    </xf>
    <xf numFmtId="0" fontId="10" fillId="4" borderId="8" xfId="1" applyFont="1" applyFill="1" applyBorder="1" applyAlignment="1">
      <alignment horizontal="center" vertical="center" wrapText="1"/>
    </xf>
    <xf numFmtId="0" fontId="12" fillId="4" borderId="8" xfId="1" applyFont="1" applyFill="1" applyBorder="1" applyAlignment="1">
      <alignment horizontal="center" vertical="center" wrapText="1"/>
    </xf>
    <xf numFmtId="0" fontId="4" fillId="4" borderId="8" xfId="1" applyFont="1" applyFill="1" applyBorder="1" applyAlignment="1">
      <alignment horizontal="center" vertical="center" wrapText="1"/>
    </xf>
    <xf numFmtId="0" fontId="4" fillId="4" borderId="0" xfId="1" applyFont="1" applyFill="1" applyBorder="1" applyAlignment="1">
      <alignment horizontal="center" vertical="center" wrapText="1"/>
    </xf>
    <xf numFmtId="17" fontId="13" fillId="2" borderId="9" xfId="1" applyNumberFormat="1" applyFont="1" applyFill="1" applyBorder="1" applyAlignment="1" applyProtection="1">
      <alignment horizontal="center" vertical="center" wrapText="1"/>
    </xf>
    <xf numFmtId="0" fontId="10" fillId="8" borderId="10" xfId="1" applyFont="1" applyFill="1" applyBorder="1" applyAlignment="1">
      <alignment horizontal="center" vertical="center" wrapText="1"/>
    </xf>
    <xf numFmtId="0" fontId="10" fillId="8" borderId="11" xfId="1" applyFont="1" applyFill="1" applyBorder="1" applyAlignment="1">
      <alignment horizontal="center" vertical="center" wrapText="1"/>
    </xf>
    <xf numFmtId="0" fontId="10" fillId="8" borderId="12" xfId="1" applyFont="1" applyFill="1" applyBorder="1" applyAlignment="1">
      <alignment horizontal="center" vertical="center" wrapText="1"/>
    </xf>
    <xf numFmtId="17" fontId="13" fillId="2" borderId="9" xfId="1" applyNumberFormat="1" applyFont="1" applyFill="1" applyBorder="1" applyAlignment="1" applyProtection="1">
      <alignment horizontal="left" vertical="center" wrapText="1"/>
    </xf>
    <xf numFmtId="0" fontId="1" fillId="0" borderId="4" xfId="1" applyFont="1" applyFill="1" applyBorder="1" applyAlignment="1">
      <alignment horizontal="center" vertical="center" wrapText="1"/>
    </xf>
    <xf numFmtId="0" fontId="14" fillId="0" borderId="0" xfId="1" applyFont="1" applyAlignment="1">
      <alignment horizontal="left" wrapText="1"/>
    </xf>
    <xf numFmtId="9" fontId="1" fillId="0" borderId="10" xfId="1" applyNumberFormat="1" applyFont="1" applyFill="1" applyBorder="1" applyAlignment="1">
      <alignment horizontal="center" vertical="center" wrapText="1"/>
    </xf>
    <xf numFmtId="9" fontId="1" fillId="0" borderId="13" xfId="1" applyNumberFormat="1" applyFont="1" applyFill="1" applyBorder="1" applyAlignment="1">
      <alignment horizontal="center" vertical="center" wrapText="1"/>
    </xf>
    <xf numFmtId="10" fontId="1" fillId="0" borderId="14" xfId="1" applyNumberFormat="1" applyFont="1" applyFill="1" applyBorder="1" applyAlignment="1">
      <alignment horizontal="center" vertical="center" wrapText="1"/>
    </xf>
    <xf numFmtId="38" fontId="1" fillId="0" borderId="15" xfId="1" applyNumberFormat="1" applyFont="1" applyFill="1" applyBorder="1" applyAlignment="1">
      <alignment horizontal="center" vertical="center" wrapText="1"/>
    </xf>
    <xf numFmtId="10" fontId="9" fillId="0" borderId="16" xfId="1" applyNumberFormat="1" applyFont="1" applyFill="1" applyBorder="1" applyAlignment="1">
      <alignment horizontal="center" vertical="center" wrapText="1"/>
    </xf>
    <xf numFmtId="10" fontId="9" fillId="0" borderId="17" xfId="1" applyNumberFormat="1" applyFont="1" applyFill="1" applyBorder="1" applyAlignment="1">
      <alignment horizontal="center" vertical="center" wrapText="1"/>
    </xf>
    <xf numFmtId="10" fontId="9" fillId="0" borderId="13" xfId="1" applyNumberFormat="1" applyFont="1" applyFill="1" applyBorder="1" applyAlignment="1">
      <alignment horizontal="center" vertical="center" wrapText="1"/>
    </xf>
    <xf numFmtId="10" fontId="1" fillId="0" borderId="13" xfId="1" applyNumberFormat="1" applyFont="1" applyFill="1" applyBorder="1" applyAlignment="1">
      <alignment horizontal="left" vertical="center" wrapText="1"/>
    </xf>
    <xf numFmtId="10" fontId="15" fillId="0" borderId="13" xfId="1" applyNumberFormat="1" applyFont="1" applyFill="1" applyBorder="1" applyAlignment="1">
      <alignment horizontal="left" vertical="center" wrapText="1"/>
    </xf>
    <xf numFmtId="10" fontId="9" fillId="0" borderId="0" xfId="1" applyNumberFormat="1" applyFont="1" applyFill="1" applyBorder="1" applyAlignment="1">
      <alignment horizontal="center" vertical="center" wrapText="1"/>
    </xf>
    <xf numFmtId="0" fontId="1" fillId="0" borderId="0" xfId="1" applyFill="1" applyAlignment="1">
      <alignment wrapText="1"/>
    </xf>
    <xf numFmtId="0" fontId="1" fillId="0" borderId="18" xfId="1" applyFill="1" applyBorder="1" applyAlignment="1">
      <alignment vertical="center" wrapText="1"/>
    </xf>
    <xf numFmtId="9" fontId="1" fillId="0" borderId="19" xfId="1" applyNumberFormat="1" applyFont="1" applyFill="1" applyBorder="1" applyAlignment="1">
      <alignment horizontal="center" vertical="center" wrapText="1"/>
    </xf>
    <xf numFmtId="10" fontId="0" fillId="0" borderId="18" xfId="2" applyNumberFormat="1" applyFont="1" applyFill="1" applyBorder="1" applyAlignment="1">
      <alignment vertical="center" wrapText="1"/>
    </xf>
    <xf numFmtId="0" fontId="0" fillId="0" borderId="18" xfId="2" applyNumberFormat="1" applyFont="1" applyFill="1" applyBorder="1" applyAlignment="1">
      <alignment vertical="center" wrapText="1"/>
    </xf>
    <xf numFmtId="0" fontId="1" fillId="3" borderId="18" xfId="1" applyFill="1" applyBorder="1" applyAlignment="1">
      <alignment vertical="center" wrapText="1"/>
    </xf>
    <xf numFmtId="10" fontId="1" fillId="0" borderId="19" xfId="1" applyNumberFormat="1" applyFont="1" applyFill="1" applyBorder="1" applyAlignment="1">
      <alignment horizontal="center" vertical="center" wrapText="1"/>
    </xf>
    <xf numFmtId="0" fontId="1" fillId="0" borderId="20" xfId="1" applyFill="1" applyBorder="1" applyAlignment="1">
      <alignment horizontal="left" vertical="center" wrapText="1"/>
    </xf>
    <xf numFmtId="0" fontId="1" fillId="0" borderId="21" xfId="1" applyFill="1" applyBorder="1" applyAlignment="1">
      <alignment horizontal="left" vertical="center" wrapText="1"/>
    </xf>
    <xf numFmtId="0" fontId="1" fillId="0" borderId="22" xfId="1" applyFill="1" applyBorder="1" applyAlignment="1">
      <alignment horizontal="left" vertical="center" wrapText="1"/>
    </xf>
    <xf numFmtId="0" fontId="1" fillId="0" borderId="18" xfId="1" applyFill="1" applyBorder="1" applyAlignment="1">
      <alignment horizontal="left" vertical="center" wrapText="1"/>
    </xf>
    <xf numFmtId="9" fontId="0" fillId="0" borderId="18" xfId="2" applyFont="1" applyFill="1" applyBorder="1" applyAlignment="1">
      <alignment vertical="center" wrapText="1"/>
    </xf>
    <xf numFmtId="0" fontId="1" fillId="0" borderId="23" xfId="1" applyFont="1" applyFill="1" applyBorder="1" applyAlignment="1">
      <alignment horizontal="center" vertical="center" wrapText="1"/>
    </xf>
    <xf numFmtId="0" fontId="1" fillId="0" borderId="24" xfId="1" applyFont="1" applyFill="1" applyBorder="1" applyAlignment="1">
      <alignment horizontal="left" vertical="center" wrapText="1"/>
    </xf>
    <xf numFmtId="0" fontId="1" fillId="0" borderId="24" xfId="1" applyFont="1" applyFill="1" applyBorder="1" applyAlignment="1">
      <alignment horizontal="center" vertical="center" wrapText="1"/>
    </xf>
    <xf numFmtId="10" fontId="1" fillId="0" borderId="25" xfId="1" applyNumberFormat="1" applyFont="1" applyFill="1" applyBorder="1" applyAlignment="1">
      <alignment horizontal="center" vertical="center" wrapText="1"/>
    </xf>
    <xf numFmtId="10" fontId="9" fillId="0" borderId="26" xfId="1" applyNumberFormat="1" applyFont="1" applyFill="1" applyBorder="1" applyAlignment="1">
      <alignment horizontal="center" vertical="center" wrapText="1"/>
    </xf>
    <xf numFmtId="10" fontId="9" fillId="0" borderId="18" xfId="1" applyNumberFormat="1" applyFont="1" applyFill="1" applyBorder="1" applyAlignment="1">
      <alignment horizontal="center" vertical="center" wrapText="1"/>
    </xf>
    <xf numFmtId="10" fontId="9" fillId="0" borderId="24" xfId="1" applyNumberFormat="1" applyFont="1" applyFill="1" applyBorder="1" applyAlignment="1">
      <alignment horizontal="center" vertical="center" wrapText="1"/>
    </xf>
    <xf numFmtId="10" fontId="1" fillId="0" borderId="24" xfId="1" applyNumberFormat="1" applyFont="1" applyFill="1" applyBorder="1" applyAlignment="1">
      <alignment horizontal="left" vertical="center" wrapText="1"/>
    </xf>
    <xf numFmtId="10" fontId="9" fillId="0" borderId="27" xfId="1" applyNumberFormat="1" applyFont="1" applyFill="1" applyBorder="1" applyAlignment="1">
      <alignment horizontal="center" vertical="center" wrapText="1"/>
    </xf>
    <xf numFmtId="0" fontId="1" fillId="0" borderId="20" xfId="1" applyFont="1" applyFill="1" applyBorder="1" applyAlignment="1">
      <alignment horizontal="center" vertical="center" wrapText="1"/>
    </xf>
    <xf numFmtId="0" fontId="1" fillId="0" borderId="19" xfId="1" applyNumberFormat="1" applyFont="1" applyFill="1" applyBorder="1" applyAlignment="1">
      <alignment horizontal="center" vertical="center" wrapText="1"/>
    </xf>
    <xf numFmtId="0" fontId="1" fillId="3" borderId="18" xfId="1" applyFill="1" applyBorder="1" applyAlignment="1">
      <alignment horizontal="center" vertical="center" wrapText="1"/>
    </xf>
    <xf numFmtId="0" fontId="1" fillId="0" borderId="22" xfId="1" applyFont="1" applyBorder="1" applyAlignment="1">
      <alignment horizontal="left" vertical="center" wrapText="1"/>
    </xf>
    <xf numFmtId="0" fontId="1" fillId="3" borderId="18" xfId="1" applyFill="1" applyBorder="1" applyAlignment="1">
      <alignment wrapText="1"/>
    </xf>
    <xf numFmtId="0" fontId="9" fillId="3" borderId="18" xfId="1" applyFont="1" applyFill="1" applyBorder="1" applyAlignment="1">
      <alignment wrapText="1"/>
    </xf>
    <xf numFmtId="0" fontId="1" fillId="3" borderId="18" xfId="1" applyFill="1" applyBorder="1" applyAlignment="1">
      <alignment horizontal="left" vertical="center" wrapText="1"/>
    </xf>
    <xf numFmtId="0" fontId="9" fillId="3" borderId="18" xfId="1" applyFont="1" applyFill="1" applyBorder="1" applyAlignment="1">
      <alignment horizontal="center" wrapText="1"/>
    </xf>
    <xf numFmtId="0" fontId="1" fillId="3" borderId="18" xfId="1" applyFill="1" applyBorder="1" applyAlignment="1">
      <alignment horizontal="center" vertical="center" wrapText="1"/>
    </xf>
    <xf numFmtId="0" fontId="1" fillId="3" borderId="20" xfId="1" applyFill="1" applyBorder="1" applyAlignment="1">
      <alignment horizontal="left" vertical="center" wrapText="1"/>
    </xf>
    <xf numFmtId="0" fontId="1" fillId="3" borderId="21" xfId="1" applyFill="1" applyBorder="1" applyAlignment="1">
      <alignment horizontal="left" vertical="center" wrapText="1"/>
    </xf>
    <xf numFmtId="0" fontId="1" fillId="3" borderId="22" xfId="1" applyFill="1" applyBorder="1" applyAlignment="1">
      <alignment horizontal="left" vertical="center" wrapText="1"/>
    </xf>
    <xf numFmtId="0" fontId="1" fillId="3" borderId="18" xfId="1" applyFill="1" applyBorder="1" applyAlignment="1">
      <alignment horizontal="left" wrapText="1"/>
    </xf>
    <xf numFmtId="0" fontId="1" fillId="0" borderId="28" xfId="1" applyFont="1" applyBorder="1" applyAlignment="1">
      <alignment horizontal="left" vertical="center" wrapText="1"/>
    </xf>
    <xf numFmtId="0" fontId="1" fillId="3" borderId="0" xfId="1" applyFill="1" applyAlignment="1">
      <alignment vertical="center" wrapText="1"/>
    </xf>
    <xf numFmtId="0" fontId="1" fillId="3" borderId="29" xfId="1" applyFill="1" applyBorder="1" applyAlignment="1">
      <alignment vertical="center" wrapText="1"/>
    </xf>
    <xf numFmtId="0" fontId="1" fillId="3" borderId="29" xfId="1" applyFill="1" applyBorder="1" applyAlignment="1">
      <alignment horizontal="center" vertical="center" wrapText="1"/>
    </xf>
    <xf numFmtId="0" fontId="1" fillId="3" borderId="29" xfId="1" applyFill="1" applyBorder="1" applyAlignment="1">
      <alignment horizontal="left" wrapText="1"/>
    </xf>
    <xf numFmtId="0" fontId="1" fillId="3" borderId="29" xfId="1" applyFill="1" applyBorder="1" applyAlignment="1">
      <alignment wrapText="1"/>
    </xf>
    <xf numFmtId="0" fontId="1" fillId="3" borderId="22" xfId="1" applyFill="1" applyBorder="1" applyAlignment="1">
      <alignment horizontal="left" vertical="center" wrapText="1"/>
    </xf>
    <xf numFmtId="0" fontId="1" fillId="3" borderId="29" xfId="1" applyFill="1" applyBorder="1" applyAlignment="1">
      <alignment horizontal="left" vertical="center" wrapText="1"/>
    </xf>
    <xf numFmtId="0" fontId="9" fillId="3" borderId="18" xfId="1" applyFont="1" applyFill="1" applyBorder="1" applyAlignment="1">
      <alignment horizontal="left" vertical="center" wrapText="1"/>
    </xf>
    <xf numFmtId="9" fontId="1" fillId="3" borderId="18" xfId="1" applyNumberFormat="1" applyFill="1" applyBorder="1" applyAlignment="1">
      <alignment horizontal="center" vertical="center" wrapText="1"/>
    </xf>
    <xf numFmtId="0" fontId="9" fillId="3" borderId="29" xfId="1" applyFont="1" applyFill="1" applyBorder="1" applyAlignment="1">
      <alignment horizontal="center" vertical="center" wrapText="1"/>
    </xf>
    <xf numFmtId="0" fontId="1" fillId="3" borderId="0" xfId="1" applyFill="1" applyAlignment="1">
      <alignment horizontal="center" vertical="center" wrapText="1"/>
    </xf>
    <xf numFmtId="0" fontId="1" fillId="3" borderId="18" xfId="1" applyFill="1" applyBorder="1" applyAlignment="1">
      <alignment horizontal="center" wrapText="1"/>
    </xf>
    <xf numFmtId="0" fontId="1" fillId="0" borderId="18" xfId="1" applyFont="1" applyBorder="1" applyAlignment="1">
      <alignment horizontal="left" vertical="center" wrapText="1"/>
    </xf>
    <xf numFmtId="0" fontId="18" fillId="0" borderId="18" xfId="1" applyFont="1" applyBorder="1" applyAlignment="1">
      <alignment horizontal="left" vertical="center" wrapText="1"/>
    </xf>
    <xf numFmtId="0" fontId="1" fillId="3" borderId="0" xfId="1" applyFill="1" applyAlignment="1">
      <alignment horizontal="center" wrapText="1"/>
    </xf>
    <xf numFmtId="0" fontId="1" fillId="3" borderId="0" xfId="1" applyFill="1" applyAlignment="1">
      <alignment horizontal="left" wrapText="1"/>
    </xf>
    <xf numFmtId="0" fontId="1" fillId="3" borderId="18" xfId="1" applyFill="1" applyBorder="1" applyAlignment="1">
      <alignment horizontal="left" wrapText="1"/>
    </xf>
    <xf numFmtId="0" fontId="11" fillId="7" borderId="0" xfId="1" applyFont="1" applyFill="1"/>
    <xf numFmtId="0" fontId="2" fillId="7" borderId="0" xfId="3" applyFont="1" applyFill="1"/>
    <xf numFmtId="0" fontId="19" fillId="0" borderId="0" xfId="1" applyFont="1" applyAlignment="1">
      <alignment vertical="center"/>
    </xf>
    <xf numFmtId="0" fontId="3" fillId="0" borderId="0" xfId="3"/>
    <xf numFmtId="0" fontId="19" fillId="0" borderId="0" xfId="1" applyFont="1"/>
    <xf numFmtId="0" fontId="20" fillId="9" borderId="18" xfId="1" applyFont="1" applyFill="1" applyBorder="1" applyAlignment="1">
      <alignment horizontal="center" vertical="center" wrapText="1"/>
    </xf>
    <xf numFmtId="0" fontId="21" fillId="7" borderId="18" xfId="1" applyFont="1" applyFill="1" applyBorder="1" applyAlignment="1">
      <alignment vertical="center" wrapText="1"/>
    </xf>
    <xf numFmtId="0" fontId="22" fillId="0" borderId="18" xfId="1" applyFont="1" applyBorder="1" applyAlignment="1">
      <alignment horizontal="center" vertical="center" wrapText="1"/>
    </xf>
    <xf numFmtId="10" fontId="22" fillId="0" borderId="18" xfId="1" applyNumberFormat="1" applyFont="1" applyBorder="1" applyAlignment="1">
      <alignment horizontal="center" vertical="center" wrapText="1"/>
    </xf>
    <xf numFmtId="0" fontId="23" fillId="0" borderId="18" xfId="1" applyFont="1" applyBorder="1" applyAlignment="1">
      <alignment vertical="center" wrapText="1"/>
    </xf>
    <xf numFmtId="0" fontId="23" fillId="0" borderId="18" xfId="1" applyFont="1" applyBorder="1" applyAlignment="1">
      <alignment wrapText="1"/>
    </xf>
  </cellXfs>
  <cellStyles count="4">
    <cellStyle name="Normal" xfId="0" builtinId="0"/>
    <cellStyle name="Normal 2" xfId="1"/>
    <cellStyle name="Normal 2 2" xfId="3"/>
    <cellStyle name="Percent 2"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57A6"/>
      <rgbColor rgb="00CFCFCF"/>
      <rgbColor rgb="0040B9E7"/>
      <rgbColor rgb="00FDE48B"/>
      <rgbColor rgb="00B01C2E"/>
      <rgbColor rgb="00A7D37F"/>
      <rgbColor rgb="007FD0EF"/>
      <rgbColor rgb="00EEC381"/>
      <rgbColor rgb="0000A2DF"/>
      <rgbColor rgb="00FCC917"/>
      <rgbColor rgb="00FF0000"/>
      <rgbColor rgb="004FA800"/>
      <rgbColor rgb="007D559A"/>
      <rgbColor rgb="00DE8703"/>
      <rgbColor rgb="009F9F9F"/>
      <rgbColor rgb="003F3F3F"/>
      <rgbColor rgb="007FABD2"/>
      <rgbColor rgb="00FCC917"/>
      <rgbColor rgb="00BFD5E9"/>
      <rgbColor rgb="007BBE40"/>
      <rgbColor rgb="009F9F9F"/>
      <rgbColor rgb="00FDE48B"/>
      <rgbColor rgb="004081BC"/>
      <rgbColor rgb="00A88DBB"/>
      <rgbColor rgb="0040B9E7"/>
      <rgbColor rgb="00E6A542"/>
      <rgbColor rgb="00A7D37F"/>
      <rgbColor rgb="00EEC381"/>
      <rgbColor rgb="00C45562"/>
      <rgbColor rgb="00A9B0B6"/>
      <rgbColor rgb="007D559A"/>
      <rgbColor rgb="007FD0EF"/>
      <rgbColor rgb="00D78D96"/>
      <rgbColor rgb="00F7E1C0"/>
      <rgbColor rgb="00FEF1C5"/>
      <rgbColor rgb="00D3E9BF"/>
      <rgbColor rgb="00EBC6CB"/>
      <rgbColor rgb="00BFE8F7"/>
      <rgbColor rgb="00DEC6DD"/>
      <rgbColor rgb="00BFE0E2"/>
      <rgbColor rgb="00C45562"/>
      <rgbColor rgb="00E6A542"/>
      <rgbColor rgb="007BBE40"/>
      <rgbColor rgb="007FC2C4"/>
      <rgbColor rgb="0040A3A7"/>
      <rgbColor rgb="0000858A"/>
      <rgbColor rgb="00521C78"/>
      <rgbColor rgb="006F6F6F"/>
      <rgbColor rgb="00EE8FC0"/>
      <rgbColor rgb="00FDD651"/>
      <rgbColor rgb="00BFD5E9"/>
      <rgbColor rgb="007FABD2"/>
      <rgbColor rgb="004081BC"/>
      <rgbColor rgb="00A88DBB"/>
      <rgbColor rgb="00000000"/>
      <rgbColor rgb="00FFFFFF"/>
    </indexedColors>
    <mruColors>
      <color rgb="FF008AB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39"/>
  <sheetViews>
    <sheetView tabSelected="1" zoomScale="80" zoomScaleNormal="80" workbookViewId="0">
      <pane ySplit="2" topLeftCell="A3" activePane="bottomLeft" state="frozen"/>
      <selection pane="bottomLeft" activeCell="AR6" sqref="AR6"/>
    </sheetView>
  </sheetViews>
  <sheetFormatPr defaultRowHeight="42" customHeight="1" x14ac:dyDescent="0.25"/>
  <cols>
    <col min="1" max="1" width="12.85546875" style="4" customWidth="1"/>
    <col min="2" max="2" width="49.42578125" style="4" customWidth="1"/>
    <col min="3" max="3" width="15" style="4" hidden="1" customWidth="1"/>
    <col min="4" max="4" width="13.7109375" style="4" hidden="1" customWidth="1"/>
    <col min="5" max="5" width="17.7109375" style="11" hidden="1" customWidth="1"/>
    <col min="6" max="7" width="12.85546875" style="4" hidden="1" customWidth="1"/>
    <col min="8" max="8" width="13.7109375" style="6" hidden="1" customWidth="1"/>
    <col min="9" max="13" width="8.28515625" style="6" hidden="1" customWidth="1"/>
    <col min="14" max="14" width="26.85546875" style="6" hidden="1" customWidth="1"/>
    <col min="15" max="15" width="13.7109375" style="7" hidden="1" customWidth="1"/>
    <col min="16" max="16" width="85.28515625" style="7" hidden="1" customWidth="1"/>
    <col min="17" max="17" width="20.85546875" style="7" hidden="1" customWidth="1"/>
    <col min="18" max="18" width="19" style="7" hidden="1" customWidth="1"/>
    <col min="19" max="19" width="21.5703125" style="7" hidden="1" customWidth="1"/>
    <col min="20" max="20" width="25.5703125" style="6" hidden="1" customWidth="1"/>
    <col min="21" max="21" width="49.7109375" style="10" hidden="1" customWidth="1"/>
    <col min="22" max="22" width="5.85546875" style="11" hidden="1" customWidth="1"/>
    <col min="23" max="23" width="9.85546875" style="74" hidden="1" customWidth="1"/>
    <col min="24" max="24" width="8.85546875" style="11" hidden="1" customWidth="1"/>
    <col min="25" max="25" width="9.5703125" style="11" hidden="1" customWidth="1"/>
    <col min="26" max="26" width="14.42578125" style="11" hidden="1" customWidth="1"/>
    <col min="27" max="27" width="9.85546875" style="11" hidden="1" customWidth="1"/>
    <col min="28" max="28" width="9.5703125" style="11" hidden="1" customWidth="1"/>
    <col min="29" max="29" width="12.7109375" style="11" hidden="1" customWidth="1"/>
    <col min="30" max="32" width="14.28515625" style="11" hidden="1" customWidth="1"/>
    <col min="33" max="36" width="13" style="11" hidden="1" customWidth="1"/>
    <col min="37" max="40" width="14.28515625" style="11" hidden="1" customWidth="1"/>
    <col min="41" max="41" width="13" style="11" hidden="1" customWidth="1"/>
    <col min="42" max="42" width="12.28515625" style="11" hidden="1" customWidth="1"/>
    <col min="43" max="43" width="0" style="11" hidden="1" customWidth="1"/>
    <col min="44" max="44" width="9.85546875" style="74" customWidth="1"/>
    <col min="45" max="45" width="9.140625" style="88" customWidth="1"/>
    <col min="46" max="46" width="9.5703125" style="88" customWidth="1"/>
    <col min="47" max="48" width="10.140625" style="88" customWidth="1"/>
    <col min="49" max="49" width="23.140625" style="89" customWidth="1"/>
    <col min="50" max="50" width="13" style="89" customWidth="1"/>
    <col min="51" max="51" width="10.7109375" style="11" bestFit="1" customWidth="1"/>
    <col min="52" max="52" width="9.42578125" style="11" customWidth="1"/>
    <col min="53" max="53" width="8" style="11" customWidth="1"/>
    <col min="54" max="54" width="7.5703125" style="11" customWidth="1"/>
    <col min="55" max="55" width="9.5703125" style="11" customWidth="1"/>
    <col min="56" max="56" width="8.85546875" style="11" customWidth="1"/>
    <col min="57" max="57" width="9.140625" style="11" customWidth="1"/>
    <col min="58" max="58" width="8.42578125" style="11" customWidth="1"/>
    <col min="59" max="59" width="9" style="11" customWidth="1"/>
    <col min="60" max="61" width="8.140625" style="11" customWidth="1"/>
    <col min="62" max="64" width="9.28515625" style="11" customWidth="1"/>
    <col min="65" max="83" width="9.140625" style="11"/>
    <col min="84" max="16384" width="9.140625" style="4"/>
  </cols>
  <sheetData>
    <row r="1" spans="1:64" ht="42" customHeight="1" thickBot="1" x14ac:dyDescent="0.35">
      <c r="C1" s="5" t="s">
        <v>11</v>
      </c>
      <c r="D1" s="5"/>
      <c r="E1" s="5"/>
      <c r="F1" s="5"/>
      <c r="G1" s="5"/>
      <c r="R1" s="8" t="s">
        <v>12</v>
      </c>
      <c r="S1" s="9"/>
      <c r="W1" s="12" t="s">
        <v>13</v>
      </c>
      <c r="X1" s="12"/>
      <c r="Y1" s="12"/>
      <c r="Z1" s="12"/>
      <c r="AA1" s="12"/>
      <c r="AB1" s="12"/>
      <c r="AC1" s="12"/>
      <c r="AD1" s="12"/>
      <c r="AE1" s="12"/>
      <c r="AF1" s="12"/>
      <c r="AG1" s="12"/>
      <c r="AH1" s="12"/>
      <c r="AI1" s="12"/>
      <c r="AJ1" s="12"/>
      <c r="AK1" s="12"/>
      <c r="AL1" s="12"/>
      <c r="AM1" s="12"/>
      <c r="AN1" s="12"/>
      <c r="AO1" s="12"/>
      <c r="AP1" s="13"/>
      <c r="AR1" s="12" t="s">
        <v>14</v>
      </c>
      <c r="AS1" s="12"/>
      <c r="AT1" s="12"/>
      <c r="AU1" s="12"/>
      <c r="AV1" s="12"/>
      <c r="AW1" s="12"/>
      <c r="AX1" s="12"/>
      <c r="AY1" s="12"/>
      <c r="AZ1" s="12"/>
      <c r="BA1" s="12"/>
      <c r="BB1" s="12"/>
      <c r="BC1" s="12"/>
      <c r="BD1" s="12"/>
      <c r="BE1" s="12"/>
      <c r="BF1" s="12"/>
      <c r="BG1" s="12"/>
      <c r="BH1" s="12"/>
      <c r="BI1" s="12"/>
      <c r="BJ1" s="12"/>
      <c r="BK1" s="12"/>
      <c r="BL1" s="12"/>
    </row>
    <row r="2" spans="1:64" s="11" customFormat="1" ht="42" customHeight="1" thickBot="1" x14ac:dyDescent="0.3">
      <c r="A2" s="14"/>
      <c r="B2" s="15" t="s">
        <v>15</v>
      </c>
      <c r="C2" s="16" t="s">
        <v>16</v>
      </c>
      <c r="D2" s="17" t="s">
        <v>17</v>
      </c>
      <c r="E2" s="18" t="s">
        <v>18</v>
      </c>
      <c r="F2" s="16" t="s">
        <v>19</v>
      </c>
      <c r="G2" s="17" t="s">
        <v>20</v>
      </c>
      <c r="H2" s="19" t="s">
        <v>21</v>
      </c>
      <c r="I2" s="19" t="s">
        <v>11</v>
      </c>
      <c r="J2" s="19" t="s">
        <v>22</v>
      </c>
      <c r="K2" s="19" t="s">
        <v>23</v>
      </c>
      <c r="L2" s="19" t="s">
        <v>24</v>
      </c>
      <c r="M2" s="19" t="s">
        <v>25</v>
      </c>
      <c r="N2" s="19" t="s">
        <v>26</v>
      </c>
      <c r="O2" s="18" t="s">
        <v>27</v>
      </c>
      <c r="P2" s="18" t="s">
        <v>28</v>
      </c>
      <c r="Q2" s="18" t="s">
        <v>29</v>
      </c>
      <c r="R2" s="18" t="s">
        <v>30</v>
      </c>
      <c r="S2" s="18" t="s">
        <v>31</v>
      </c>
      <c r="T2" s="20" t="s">
        <v>32</v>
      </c>
      <c r="U2" s="21" t="s">
        <v>33</v>
      </c>
      <c r="W2" s="22" t="s">
        <v>34</v>
      </c>
      <c r="X2" s="16" t="s">
        <v>16</v>
      </c>
      <c r="Y2" s="17" t="s">
        <v>17</v>
      </c>
      <c r="Z2" s="22" t="s">
        <v>18</v>
      </c>
      <c r="AA2" s="22" t="s">
        <v>35</v>
      </c>
      <c r="AB2" s="22" t="s">
        <v>36</v>
      </c>
      <c r="AC2" s="22">
        <v>42035</v>
      </c>
      <c r="AD2" s="22">
        <v>42063</v>
      </c>
      <c r="AE2" s="22">
        <v>42094</v>
      </c>
      <c r="AF2" s="22">
        <v>42124</v>
      </c>
      <c r="AG2" s="22">
        <v>42155</v>
      </c>
      <c r="AH2" s="22">
        <v>42185</v>
      </c>
      <c r="AI2" s="22">
        <v>42216</v>
      </c>
      <c r="AJ2" s="22">
        <v>42247</v>
      </c>
      <c r="AK2" s="22">
        <v>42277</v>
      </c>
      <c r="AL2" s="22">
        <v>42308</v>
      </c>
      <c r="AM2" s="22">
        <v>42338</v>
      </c>
      <c r="AN2" s="22">
        <v>42369</v>
      </c>
      <c r="AO2" s="22">
        <v>42400</v>
      </c>
      <c r="AP2" s="22">
        <v>42429</v>
      </c>
      <c r="AR2" s="22" t="s">
        <v>34</v>
      </c>
      <c r="AS2" s="16" t="s">
        <v>19</v>
      </c>
      <c r="AT2" s="17" t="s">
        <v>20</v>
      </c>
      <c r="AU2" s="23" t="s">
        <v>37</v>
      </c>
      <c r="AV2" s="24"/>
      <c r="AW2" s="25"/>
      <c r="AX2" s="26" t="s">
        <v>35</v>
      </c>
      <c r="AY2" s="22">
        <v>42035</v>
      </c>
      <c r="AZ2" s="22">
        <v>42063</v>
      </c>
      <c r="BA2" s="22">
        <v>42094</v>
      </c>
      <c r="BB2" s="22">
        <v>42124</v>
      </c>
      <c r="BC2" s="22">
        <v>42155</v>
      </c>
      <c r="BD2" s="22">
        <v>42185</v>
      </c>
      <c r="BE2" s="22">
        <v>42216</v>
      </c>
      <c r="BF2" s="22">
        <v>42247</v>
      </c>
      <c r="BG2" s="22">
        <v>42277</v>
      </c>
      <c r="BH2" s="22">
        <v>42308</v>
      </c>
      <c r="BI2" s="22">
        <v>42338</v>
      </c>
      <c r="BJ2" s="22">
        <v>42369</v>
      </c>
      <c r="BK2" s="22">
        <v>42400</v>
      </c>
      <c r="BL2" s="22">
        <v>42429</v>
      </c>
    </row>
    <row r="3" spans="1:64" s="39" customFormat="1" ht="42" customHeight="1" thickBot="1" x14ac:dyDescent="0.3">
      <c r="A3" s="27" t="s">
        <v>38</v>
      </c>
      <c r="B3" s="28" t="s">
        <v>39</v>
      </c>
      <c r="C3" s="29">
        <v>0.03</v>
      </c>
      <c r="D3" s="30">
        <v>0.05</v>
      </c>
      <c r="E3" s="31" t="s">
        <v>40</v>
      </c>
      <c r="F3" s="32"/>
      <c r="G3" s="30"/>
      <c r="H3" s="33" t="s">
        <v>41</v>
      </c>
      <c r="I3" s="34" t="s">
        <v>41</v>
      </c>
      <c r="J3" s="34" t="s">
        <v>41</v>
      </c>
      <c r="K3" s="34" t="s">
        <v>41</v>
      </c>
      <c r="L3" s="34" t="s">
        <v>41</v>
      </c>
      <c r="M3" s="34" t="s">
        <v>41</v>
      </c>
      <c r="N3" s="35" t="s">
        <v>41</v>
      </c>
      <c r="O3" s="36"/>
      <c r="P3" s="37" t="s">
        <v>42</v>
      </c>
      <c r="Q3" s="36"/>
      <c r="R3" s="36"/>
      <c r="S3" s="36"/>
      <c r="T3" s="35"/>
      <c r="U3" s="38" t="s">
        <v>43</v>
      </c>
      <c r="W3" s="40"/>
      <c r="X3" s="32"/>
      <c r="Y3" s="41"/>
      <c r="Z3" s="40" t="s">
        <v>44</v>
      </c>
      <c r="AA3" s="40" t="s">
        <v>45</v>
      </c>
      <c r="AB3" s="40" t="s">
        <v>46</v>
      </c>
      <c r="AC3" s="42">
        <f>236592.31/22396319.91</f>
        <v>1.0563892235454319E-2</v>
      </c>
      <c r="AD3" s="42">
        <f>147357.318/20788495.95</f>
        <v>7.0884068936213733E-3</v>
      </c>
      <c r="AE3" s="42">
        <f>136718.52/22993561.868</f>
        <v>5.9459478607475046E-3</v>
      </c>
      <c r="AF3" s="42">
        <f>105515.35/22834343.742</f>
        <v>4.6209057370859303E-3</v>
      </c>
      <c r="AG3" s="42">
        <f>61202.78/23608842.52</f>
        <v>2.5923668196843053E-3</v>
      </c>
      <c r="AH3" s="42">
        <f>76240.44/22258869.5</f>
        <v>3.4251712558897029E-3</v>
      </c>
      <c r="AI3" s="42">
        <f>97316.15/22317646.88</f>
        <v>4.3605022753187318E-3</v>
      </c>
      <c r="AJ3" s="42">
        <f>25992.5/22204752.28</f>
        <v>1.1705827505858579E-3</v>
      </c>
      <c r="AK3" s="42">
        <f>246317.16/24333349.96</f>
        <v>1.0122616097039849E-2</v>
      </c>
      <c r="AL3" s="42">
        <f>122840.14/21691099.427</f>
        <v>5.6631587722609719E-3</v>
      </c>
      <c r="AM3" s="42">
        <f>120063.33/21485572.24</f>
        <v>5.5880908666922254E-3</v>
      </c>
      <c r="AN3" s="42">
        <f>132294.69/21312566.87</f>
        <v>6.2073560076998831E-3</v>
      </c>
      <c r="AO3" s="42">
        <f>62505.5/21630610.38381</f>
        <v>2.8896780484190076E-3</v>
      </c>
      <c r="AP3" s="43"/>
      <c r="AR3" s="44" t="s">
        <v>47</v>
      </c>
      <c r="AS3" s="45">
        <v>0.02</v>
      </c>
      <c r="AT3" s="45">
        <v>2.5000000000000001E-2</v>
      </c>
      <c r="AU3" s="46" t="s">
        <v>48</v>
      </c>
      <c r="AV3" s="47"/>
      <c r="AW3" s="48"/>
      <c r="AX3" s="49" t="s">
        <v>45</v>
      </c>
      <c r="AY3" s="42">
        <f>25163.76/1719564.36</f>
        <v>1.4633799458369791E-2</v>
      </c>
      <c r="AZ3" s="42">
        <f>148810.74/1153904.38</f>
        <v>0.12896280019320144</v>
      </c>
      <c r="BA3" s="42">
        <f>33321.88/1985960.36</f>
        <v>1.6778723619639616E-2</v>
      </c>
      <c r="BB3" s="42">
        <f>770278/1215248.15</f>
        <v>0.63384420704528543</v>
      </c>
      <c r="BC3" s="42">
        <f>465548.52/1388329.62</f>
        <v>0.3353299629233582</v>
      </c>
      <c r="BD3" s="42">
        <f>318471.14/1376245.32</f>
        <v>0.23140579326366029</v>
      </c>
      <c r="BE3" s="42">
        <f>6405749.79/-4495745.66</f>
        <v>-1.4248470163679143</v>
      </c>
      <c r="BF3" s="42">
        <f>398729.77/6392976.34</f>
        <v>6.2369974295884853E-2</v>
      </c>
      <c r="BG3" s="50">
        <f>445926.4/1343834.3</f>
        <v>0.33183138724766886</v>
      </c>
      <c r="BH3" s="50">
        <f>341380.81/1593026.17</f>
        <v>0.21429705075089886</v>
      </c>
      <c r="BI3" s="50">
        <f>1379606.96/58129.680000002</f>
        <v>23.733262594942076</v>
      </c>
      <c r="BJ3" s="50">
        <f>15814844.07/2526162.06</f>
        <v>6.2604233989643561</v>
      </c>
      <c r="BK3" s="50">
        <f>1530588.53/208910.14</f>
        <v>7.3265401574093048</v>
      </c>
      <c r="BL3" s="40"/>
    </row>
    <row r="4" spans="1:64" s="39" customFormat="1" ht="26.25" customHeight="1" thickBot="1" x14ac:dyDescent="0.3">
      <c r="A4" s="51"/>
      <c r="B4" s="52" t="s">
        <v>49</v>
      </c>
      <c r="C4" s="32">
        <v>9</v>
      </c>
      <c r="D4" s="53">
        <v>16</v>
      </c>
      <c r="E4" s="54" t="s">
        <v>40</v>
      </c>
      <c r="F4" s="32"/>
      <c r="G4" s="53"/>
      <c r="H4" s="55" t="s">
        <v>41</v>
      </c>
      <c r="I4" s="56" t="s">
        <v>41</v>
      </c>
      <c r="J4" s="56" t="s">
        <v>41</v>
      </c>
      <c r="K4" s="56" t="s">
        <v>41</v>
      </c>
      <c r="L4" s="56" t="s">
        <v>41</v>
      </c>
      <c r="M4" s="56" t="s">
        <v>41</v>
      </c>
      <c r="N4" s="57" t="s">
        <v>41</v>
      </c>
      <c r="O4" s="58"/>
      <c r="P4" s="58" t="s">
        <v>50</v>
      </c>
      <c r="Q4" s="58"/>
      <c r="R4" s="58"/>
      <c r="S4" s="58"/>
      <c r="T4" s="57"/>
      <c r="U4" s="59" t="s">
        <v>43</v>
      </c>
      <c r="W4" s="40"/>
      <c r="X4" s="32"/>
      <c r="Y4" s="60"/>
      <c r="Z4" s="40" t="s">
        <v>44</v>
      </c>
      <c r="AA4" s="40" t="s">
        <v>51</v>
      </c>
      <c r="AB4" s="40" t="s">
        <v>46</v>
      </c>
      <c r="AC4" s="40">
        <v>0</v>
      </c>
      <c r="AD4" s="40">
        <v>0</v>
      </c>
      <c r="AE4" s="40">
        <v>0</v>
      </c>
      <c r="AF4" s="40">
        <v>0</v>
      </c>
      <c r="AG4" s="40">
        <v>0</v>
      </c>
      <c r="AH4" s="40">
        <v>0</v>
      </c>
      <c r="AI4" s="40">
        <v>0</v>
      </c>
      <c r="AJ4" s="40">
        <v>0</v>
      </c>
      <c r="AK4" s="40">
        <v>0</v>
      </c>
      <c r="AL4" s="40">
        <v>0</v>
      </c>
      <c r="AM4" s="40">
        <v>0</v>
      </c>
      <c r="AN4" s="40">
        <v>0</v>
      </c>
      <c r="AO4" s="40">
        <v>0</v>
      </c>
      <c r="AP4" s="40"/>
      <c r="AR4" s="44" t="s">
        <v>47</v>
      </c>
      <c r="AS4" s="32">
        <v>1</v>
      </c>
      <c r="AT4" s="61">
        <v>2</v>
      </c>
      <c r="AU4" s="46" t="s">
        <v>48</v>
      </c>
      <c r="AV4" s="47"/>
      <c r="AW4" s="48"/>
      <c r="AX4" s="49"/>
      <c r="AY4" s="40"/>
      <c r="AZ4" s="40"/>
      <c r="BA4" s="40"/>
      <c r="BB4" s="40"/>
      <c r="BC4" s="40"/>
      <c r="BD4" s="40"/>
      <c r="BE4" s="40"/>
      <c r="BF4" s="40"/>
      <c r="BG4" s="40"/>
      <c r="BH4" s="40"/>
      <c r="BI4" s="40"/>
      <c r="BJ4" s="40"/>
      <c r="BK4" s="40"/>
      <c r="BL4" s="40"/>
    </row>
    <row r="5" spans="1:64" s="11" customFormat="1" ht="48.75" customHeight="1" x14ac:dyDescent="0.25">
      <c r="A5" s="62" t="s">
        <v>52</v>
      </c>
      <c r="B5" s="63" t="s">
        <v>53</v>
      </c>
      <c r="C5" s="64"/>
      <c r="D5" s="64"/>
      <c r="E5" s="64"/>
      <c r="F5" s="64"/>
      <c r="G5" s="64"/>
      <c r="H5" s="65"/>
      <c r="I5" s="65"/>
      <c r="J5" s="65"/>
      <c r="K5" s="65"/>
      <c r="L5" s="65"/>
      <c r="M5" s="65"/>
      <c r="N5" s="65"/>
      <c r="O5" s="66"/>
      <c r="P5" s="66"/>
      <c r="Q5" s="66"/>
      <c r="R5" s="66"/>
      <c r="S5" s="66"/>
      <c r="T5" s="65"/>
      <c r="U5" s="67"/>
      <c r="V5" s="64"/>
      <c r="W5" s="44"/>
      <c r="X5" s="64"/>
      <c r="Y5" s="64"/>
      <c r="Z5" s="64"/>
      <c r="AA5" s="64"/>
      <c r="AB5" s="64"/>
      <c r="AC5" s="64"/>
      <c r="AD5" s="64"/>
      <c r="AE5" s="64"/>
      <c r="AF5" s="64"/>
      <c r="AG5" s="64"/>
      <c r="AH5" s="64"/>
      <c r="AI5" s="64"/>
      <c r="AJ5" s="64"/>
      <c r="AK5" s="64"/>
      <c r="AL5" s="64"/>
      <c r="AM5" s="64"/>
      <c r="AN5" s="64"/>
      <c r="AO5" s="64"/>
      <c r="AP5" s="64"/>
      <c r="AQ5" s="64"/>
      <c r="AR5" s="44" t="s">
        <v>54</v>
      </c>
      <c r="AS5" s="68">
        <v>0</v>
      </c>
      <c r="AT5" s="68">
        <v>0</v>
      </c>
      <c r="AU5" s="69" t="s">
        <v>55</v>
      </c>
      <c r="AV5" s="70"/>
      <c r="AW5" s="71"/>
      <c r="AX5" s="72" t="s">
        <v>56</v>
      </c>
      <c r="AY5" s="64">
        <v>0</v>
      </c>
      <c r="AZ5" s="64">
        <v>0</v>
      </c>
      <c r="BA5" s="64">
        <v>0</v>
      </c>
      <c r="BB5" s="64">
        <v>0</v>
      </c>
      <c r="BC5" s="64">
        <v>0</v>
      </c>
      <c r="BD5" s="64">
        <v>0</v>
      </c>
      <c r="BE5" s="64">
        <v>0</v>
      </c>
      <c r="BF5" s="64">
        <v>0</v>
      </c>
      <c r="BG5" s="64">
        <v>0</v>
      </c>
      <c r="BH5" s="64">
        <v>0</v>
      </c>
      <c r="BI5" s="64">
        <v>0</v>
      </c>
      <c r="BJ5" s="64">
        <v>0</v>
      </c>
      <c r="BK5" s="64">
        <v>0</v>
      </c>
      <c r="BL5" s="64">
        <v>0</v>
      </c>
    </row>
    <row r="6" spans="1:64" s="11" customFormat="1" ht="224.25" customHeight="1" x14ac:dyDescent="0.25">
      <c r="A6" s="62"/>
      <c r="B6" s="73" t="s">
        <v>57</v>
      </c>
      <c r="H6" s="6"/>
      <c r="I6" s="6"/>
      <c r="J6" s="6"/>
      <c r="K6" s="6"/>
      <c r="L6" s="6"/>
      <c r="M6" s="6"/>
      <c r="N6" s="6"/>
      <c r="O6" s="7"/>
      <c r="P6" s="7"/>
      <c r="Q6" s="7"/>
      <c r="R6" s="7"/>
      <c r="S6" s="7"/>
      <c r="T6" s="6"/>
      <c r="U6" s="10"/>
      <c r="W6" s="74"/>
      <c r="AR6" s="75" t="s">
        <v>54</v>
      </c>
      <c r="AS6" s="76">
        <v>15</v>
      </c>
      <c r="AT6" s="76">
        <v>20</v>
      </c>
      <c r="AU6" s="69" t="s">
        <v>58</v>
      </c>
      <c r="AV6" s="70"/>
      <c r="AW6" s="71"/>
      <c r="AX6" s="77" t="s">
        <v>59</v>
      </c>
      <c r="AY6" s="78">
        <v>5</v>
      </c>
      <c r="AZ6" s="78">
        <v>6</v>
      </c>
      <c r="BA6" s="78">
        <v>12</v>
      </c>
      <c r="BB6" s="78">
        <v>11</v>
      </c>
      <c r="BC6" s="78">
        <v>14</v>
      </c>
      <c r="BD6" s="78">
        <v>10</v>
      </c>
      <c r="BE6" s="78">
        <v>7</v>
      </c>
      <c r="BF6" s="78">
        <v>10</v>
      </c>
      <c r="BG6" s="78">
        <v>5</v>
      </c>
      <c r="BH6" s="78">
        <v>10</v>
      </c>
      <c r="BI6" s="78">
        <v>6</v>
      </c>
      <c r="BJ6" s="78">
        <v>4</v>
      </c>
      <c r="BK6" s="78">
        <v>9</v>
      </c>
      <c r="BL6" s="78">
        <v>13</v>
      </c>
    </row>
    <row r="7" spans="1:64" s="11" customFormat="1" ht="89.25" customHeight="1" x14ac:dyDescent="0.25">
      <c r="A7" s="62"/>
      <c r="B7" s="79" t="s">
        <v>60</v>
      </c>
      <c r="C7" s="64"/>
      <c r="D7" s="64"/>
      <c r="E7" s="64"/>
      <c r="F7" s="64"/>
      <c r="G7" s="64"/>
      <c r="H7" s="65"/>
      <c r="I7" s="65"/>
      <c r="J7" s="65"/>
      <c r="K7" s="65"/>
      <c r="L7" s="65"/>
      <c r="M7" s="65"/>
      <c r="N7" s="65"/>
      <c r="O7" s="66"/>
      <c r="P7" s="66"/>
      <c r="Q7" s="66"/>
      <c r="R7" s="66"/>
      <c r="S7" s="66"/>
      <c r="T7" s="65"/>
      <c r="U7" s="67"/>
      <c r="V7" s="64"/>
      <c r="W7" s="44"/>
      <c r="X7" s="64"/>
      <c r="Y7" s="64"/>
      <c r="Z7" s="64"/>
      <c r="AA7" s="64"/>
      <c r="AB7" s="64"/>
      <c r="AC7" s="64"/>
      <c r="AD7" s="64"/>
      <c r="AE7" s="64"/>
      <c r="AF7" s="64"/>
      <c r="AG7" s="64"/>
      <c r="AH7" s="64"/>
      <c r="AI7" s="64"/>
      <c r="AJ7" s="64"/>
      <c r="AK7" s="64"/>
      <c r="AL7" s="64"/>
      <c r="AM7" s="64"/>
      <c r="AN7" s="64"/>
      <c r="AO7" s="64"/>
      <c r="AP7" s="64"/>
      <c r="AQ7" s="64"/>
      <c r="AR7" s="44" t="s">
        <v>54</v>
      </c>
      <c r="AS7" s="68">
        <v>1</v>
      </c>
      <c r="AT7" s="68">
        <v>2</v>
      </c>
      <c r="AU7" s="69" t="s">
        <v>61</v>
      </c>
      <c r="AV7" s="70"/>
      <c r="AW7" s="71"/>
      <c r="AX7" s="72" t="s">
        <v>62</v>
      </c>
      <c r="AY7" s="64">
        <v>3</v>
      </c>
      <c r="AZ7" s="64">
        <v>2</v>
      </c>
      <c r="BA7" s="64">
        <v>2</v>
      </c>
      <c r="BB7" s="64">
        <v>1</v>
      </c>
      <c r="BC7" s="64">
        <v>2</v>
      </c>
      <c r="BD7" s="64">
        <v>2</v>
      </c>
      <c r="BE7" s="64">
        <v>4</v>
      </c>
      <c r="BF7" s="64">
        <v>5</v>
      </c>
      <c r="BG7" s="64">
        <v>8</v>
      </c>
      <c r="BH7" s="64">
        <v>7</v>
      </c>
      <c r="BI7" s="64">
        <v>3</v>
      </c>
      <c r="BJ7" s="64">
        <v>8</v>
      </c>
      <c r="BK7" s="64">
        <v>5</v>
      </c>
      <c r="BL7" s="64">
        <v>6</v>
      </c>
    </row>
    <row r="8" spans="1:64" s="11" customFormat="1" ht="42" customHeight="1" x14ac:dyDescent="0.25">
      <c r="A8" s="62"/>
      <c r="B8" s="73" t="s">
        <v>63</v>
      </c>
      <c r="H8" s="6"/>
      <c r="I8" s="6"/>
      <c r="J8" s="6"/>
      <c r="K8" s="6"/>
      <c r="L8" s="6"/>
      <c r="M8" s="6"/>
      <c r="N8" s="6"/>
      <c r="O8" s="7"/>
      <c r="P8" s="7"/>
      <c r="Q8" s="7"/>
      <c r="R8" s="7"/>
      <c r="S8" s="7"/>
      <c r="T8" s="6"/>
      <c r="U8" s="10"/>
      <c r="W8" s="74"/>
      <c r="AR8" s="76" t="s">
        <v>46</v>
      </c>
      <c r="AS8" s="76" t="s">
        <v>46</v>
      </c>
      <c r="AT8" s="76" t="s">
        <v>46</v>
      </c>
      <c r="AU8" s="69" t="s">
        <v>64</v>
      </c>
      <c r="AV8" s="70"/>
      <c r="AW8" s="71"/>
      <c r="AX8" s="80"/>
      <c r="AY8" s="78"/>
      <c r="AZ8" s="78"/>
      <c r="BA8" s="78"/>
      <c r="BB8" s="78"/>
      <c r="BC8" s="78"/>
      <c r="BD8" s="78"/>
      <c r="BE8" s="78"/>
      <c r="BF8" s="78"/>
      <c r="BG8" s="78"/>
      <c r="BH8" s="78"/>
      <c r="BI8" s="78"/>
      <c r="BJ8" s="78"/>
      <c r="BK8" s="78"/>
      <c r="BL8" s="78"/>
    </row>
    <row r="9" spans="1:64" s="11" customFormat="1" ht="310.5" customHeight="1" x14ac:dyDescent="0.25">
      <c r="A9" s="62"/>
      <c r="B9" s="81" t="s">
        <v>65</v>
      </c>
      <c r="C9" s="64"/>
      <c r="D9" s="64"/>
      <c r="E9" s="64"/>
      <c r="F9" s="64"/>
      <c r="G9" s="64"/>
      <c r="H9" s="65"/>
      <c r="I9" s="65"/>
      <c r="J9" s="65"/>
      <c r="K9" s="65"/>
      <c r="L9" s="65"/>
      <c r="M9" s="65"/>
      <c r="N9" s="65"/>
      <c r="O9" s="66"/>
      <c r="P9" s="66"/>
      <c r="Q9" s="66"/>
      <c r="R9" s="66"/>
      <c r="S9" s="66"/>
      <c r="T9" s="65"/>
      <c r="U9" s="67"/>
      <c r="V9" s="64"/>
      <c r="W9" s="44"/>
      <c r="X9" s="64"/>
      <c r="Y9" s="64"/>
      <c r="Z9" s="64"/>
      <c r="AA9" s="64"/>
      <c r="AB9" s="64"/>
      <c r="AC9" s="64"/>
      <c r="AD9" s="64"/>
      <c r="AE9" s="64"/>
      <c r="AF9" s="64"/>
      <c r="AG9" s="64"/>
      <c r="AH9" s="64"/>
      <c r="AI9" s="64"/>
      <c r="AJ9" s="64"/>
      <c r="AK9" s="64"/>
      <c r="AL9" s="64"/>
      <c r="AM9" s="64"/>
      <c r="AN9" s="64"/>
      <c r="AO9" s="64"/>
      <c r="AP9" s="64"/>
      <c r="AQ9" s="64"/>
      <c r="AR9" s="44" t="s">
        <v>54</v>
      </c>
      <c r="AS9" s="82">
        <v>0.02</v>
      </c>
      <c r="AT9" s="82">
        <v>0.04</v>
      </c>
      <c r="AU9" s="69" t="s">
        <v>66</v>
      </c>
      <c r="AV9" s="70"/>
      <c r="AW9" s="71"/>
      <c r="AX9" s="66" t="s">
        <v>67</v>
      </c>
      <c r="AY9" s="64"/>
      <c r="AZ9" s="64"/>
      <c r="BA9" s="64"/>
      <c r="BB9" s="64"/>
      <c r="BC9" s="64"/>
      <c r="BD9" s="64"/>
      <c r="BE9" s="64"/>
      <c r="BF9" s="64"/>
      <c r="BG9" s="64"/>
      <c r="BH9" s="64"/>
      <c r="BI9" s="64"/>
      <c r="BJ9" s="64"/>
      <c r="BK9" s="64"/>
      <c r="BL9" s="64"/>
    </row>
    <row r="10" spans="1:64" s="84" customFormat="1" ht="65.25" customHeight="1" x14ac:dyDescent="0.2">
      <c r="A10" s="76" t="s">
        <v>68</v>
      </c>
      <c r="B10" s="80" t="s">
        <v>69</v>
      </c>
      <c r="C10" s="76"/>
      <c r="D10" s="76"/>
      <c r="E10" s="76"/>
      <c r="F10" s="76"/>
      <c r="G10" s="76"/>
      <c r="H10" s="83"/>
      <c r="I10" s="83"/>
      <c r="J10" s="83"/>
      <c r="K10" s="83"/>
      <c r="L10" s="83"/>
      <c r="M10" s="83"/>
      <c r="N10" s="83"/>
      <c r="O10" s="76"/>
      <c r="P10" s="76"/>
      <c r="Q10" s="76"/>
      <c r="R10" s="76"/>
      <c r="S10" s="76"/>
      <c r="T10" s="83"/>
      <c r="U10" s="83"/>
      <c r="V10" s="76"/>
      <c r="W10" s="76"/>
      <c r="X10" s="76"/>
      <c r="Y10" s="76"/>
      <c r="Z10" s="76"/>
      <c r="AA10" s="76"/>
      <c r="AB10" s="76"/>
      <c r="AC10" s="76"/>
      <c r="AD10" s="76"/>
      <c r="AE10" s="76"/>
      <c r="AF10" s="76"/>
      <c r="AG10" s="76"/>
      <c r="AH10" s="76"/>
      <c r="AI10" s="76"/>
      <c r="AJ10" s="76"/>
      <c r="AK10" s="76"/>
      <c r="AL10" s="76"/>
      <c r="AM10" s="76"/>
      <c r="AN10" s="76"/>
      <c r="AO10" s="76"/>
      <c r="AP10" s="76"/>
      <c r="AQ10" s="76"/>
      <c r="AR10" s="76" t="s">
        <v>54</v>
      </c>
      <c r="AS10" s="76" t="s">
        <v>70</v>
      </c>
      <c r="AT10" s="76" t="s">
        <v>71</v>
      </c>
      <c r="AU10" s="69" t="s">
        <v>72</v>
      </c>
      <c r="AV10" s="70"/>
      <c r="AW10" s="71"/>
      <c r="AX10" s="80" t="s">
        <v>73</v>
      </c>
      <c r="AY10" s="76" t="s">
        <v>74</v>
      </c>
      <c r="AZ10" s="76" t="s">
        <v>75</v>
      </c>
      <c r="BA10" s="76" t="s">
        <v>76</v>
      </c>
      <c r="BB10" s="76" t="s">
        <v>77</v>
      </c>
      <c r="BC10" s="76" t="s">
        <v>78</v>
      </c>
      <c r="BD10" s="76" t="s">
        <v>79</v>
      </c>
      <c r="BE10" s="76" t="s">
        <v>80</v>
      </c>
      <c r="BF10" s="76" t="s">
        <v>81</v>
      </c>
      <c r="BG10" s="76" t="s">
        <v>82</v>
      </c>
      <c r="BH10" s="76" t="s">
        <v>83</v>
      </c>
      <c r="BI10" s="76" t="s">
        <v>84</v>
      </c>
      <c r="BJ10" s="76" t="s">
        <v>85</v>
      </c>
      <c r="BK10" s="76" t="s">
        <v>86</v>
      </c>
      <c r="BL10" s="76" t="s">
        <v>87</v>
      </c>
    </row>
    <row r="11" spans="1:64" s="11" customFormat="1" ht="27.75" customHeight="1" x14ac:dyDescent="0.25">
      <c r="A11" s="85" t="s">
        <v>88</v>
      </c>
      <c r="B11" s="86" t="s">
        <v>89</v>
      </c>
      <c r="C11" s="64"/>
      <c r="D11" s="64"/>
      <c r="E11" s="64"/>
      <c r="F11" s="64"/>
      <c r="G11" s="64"/>
      <c r="H11" s="65"/>
      <c r="I11" s="65"/>
      <c r="J11" s="65"/>
      <c r="K11" s="65"/>
      <c r="L11" s="65"/>
      <c r="M11" s="65"/>
      <c r="N11" s="65"/>
      <c r="O11" s="66"/>
      <c r="P11" s="66"/>
      <c r="Q11" s="66"/>
      <c r="R11" s="66"/>
      <c r="S11" s="66"/>
      <c r="T11" s="65"/>
      <c r="U11" s="67"/>
      <c r="V11" s="64"/>
      <c r="W11" s="44"/>
      <c r="X11" s="64"/>
      <c r="Y11" s="64"/>
      <c r="Z11" s="64"/>
      <c r="AA11" s="64"/>
      <c r="AB11" s="64"/>
      <c r="AC11" s="64"/>
      <c r="AD11" s="64"/>
      <c r="AE11" s="64"/>
      <c r="AF11" s="64"/>
      <c r="AG11" s="64"/>
      <c r="AH11" s="64"/>
      <c r="AI11" s="64"/>
      <c r="AJ11" s="64"/>
      <c r="AK11" s="64"/>
      <c r="AL11" s="64"/>
      <c r="AM11" s="64"/>
      <c r="AN11" s="64"/>
      <c r="AO11" s="64"/>
      <c r="AP11" s="64"/>
      <c r="AQ11" s="64"/>
      <c r="AR11" s="68" t="s">
        <v>90</v>
      </c>
      <c r="AS11" s="68" t="s">
        <v>91</v>
      </c>
      <c r="AT11" s="68" t="s">
        <v>92</v>
      </c>
      <c r="AU11" s="69" t="s">
        <v>93</v>
      </c>
      <c r="AV11" s="70"/>
      <c r="AW11" s="71"/>
      <c r="AX11" s="72"/>
      <c r="AY11" s="64"/>
      <c r="AZ11" s="64"/>
      <c r="BA11" s="64"/>
      <c r="BB11" s="64"/>
      <c r="BC11" s="64"/>
      <c r="BD11" s="64"/>
      <c r="BE11" s="64"/>
      <c r="BF11" s="64"/>
      <c r="BG11" s="64"/>
      <c r="BH11" s="64"/>
      <c r="BI11" s="64"/>
      <c r="BJ11" s="64"/>
      <c r="BK11" s="64"/>
      <c r="BL11" s="64"/>
    </row>
    <row r="12" spans="1:64" s="11" customFormat="1" ht="261.75" customHeight="1" x14ac:dyDescent="0.25">
      <c r="A12" s="87" t="s">
        <v>94</v>
      </c>
      <c r="B12" s="87"/>
      <c r="H12" s="6"/>
      <c r="I12" s="6"/>
      <c r="J12" s="6"/>
      <c r="K12" s="6"/>
      <c r="L12" s="6"/>
      <c r="M12" s="6"/>
      <c r="N12" s="6"/>
      <c r="O12" s="7"/>
      <c r="P12" s="7"/>
      <c r="Q12" s="7"/>
      <c r="R12" s="7"/>
      <c r="S12" s="7"/>
      <c r="T12" s="6"/>
      <c r="U12" s="10"/>
      <c r="W12" s="74"/>
      <c r="AR12" s="74"/>
      <c r="AS12" s="88"/>
      <c r="AT12" s="88"/>
      <c r="AU12" s="88"/>
      <c r="AV12" s="88"/>
      <c r="AW12" s="89"/>
      <c r="AX12" s="89"/>
    </row>
    <row r="13" spans="1:64" s="11" customFormat="1" ht="54.75" customHeight="1" x14ac:dyDescent="0.25">
      <c r="A13" s="90" t="s">
        <v>95</v>
      </c>
      <c r="B13" s="90"/>
      <c r="H13" s="6"/>
      <c r="I13" s="6"/>
      <c r="J13" s="6"/>
      <c r="K13" s="6"/>
      <c r="L13" s="6"/>
      <c r="M13" s="6"/>
      <c r="N13" s="6"/>
      <c r="O13" s="7"/>
      <c r="P13" s="7"/>
      <c r="Q13" s="7"/>
      <c r="R13" s="7"/>
      <c r="S13" s="7"/>
      <c r="T13" s="6"/>
      <c r="U13" s="10"/>
      <c r="W13" s="74"/>
      <c r="AR13" s="74"/>
      <c r="AS13" s="88"/>
      <c r="AT13" s="88"/>
      <c r="AU13" s="88"/>
      <c r="AV13" s="88"/>
      <c r="AW13" s="89"/>
      <c r="AX13" s="89"/>
    </row>
    <row r="14" spans="1:64" s="11" customFormat="1" ht="42" customHeight="1" x14ac:dyDescent="0.25">
      <c r="H14" s="6"/>
      <c r="I14" s="6"/>
      <c r="J14" s="6"/>
      <c r="K14" s="6"/>
      <c r="L14" s="6"/>
      <c r="M14" s="6"/>
      <c r="N14" s="6"/>
      <c r="O14" s="7"/>
      <c r="P14" s="7"/>
      <c r="Q14" s="7"/>
      <c r="R14" s="7"/>
      <c r="S14" s="7"/>
      <c r="T14" s="6"/>
      <c r="U14" s="10"/>
      <c r="W14" s="74"/>
      <c r="AR14" s="74"/>
      <c r="AS14" s="88"/>
      <c r="AT14" s="88"/>
      <c r="AU14" s="88"/>
      <c r="AV14" s="88"/>
      <c r="AW14" s="89"/>
      <c r="AX14" s="89"/>
    </row>
    <row r="15" spans="1:64" s="11" customFormat="1" ht="42" customHeight="1" x14ac:dyDescent="0.25">
      <c r="H15" s="6"/>
      <c r="I15" s="6"/>
      <c r="J15" s="6"/>
      <c r="K15" s="6"/>
      <c r="L15" s="6"/>
      <c r="M15" s="6"/>
      <c r="N15" s="6"/>
      <c r="O15" s="7"/>
      <c r="P15" s="7"/>
      <c r="Q15" s="7"/>
      <c r="R15" s="7"/>
      <c r="S15" s="7"/>
      <c r="T15" s="6"/>
      <c r="U15" s="10"/>
      <c r="W15" s="74"/>
      <c r="AR15" s="74"/>
      <c r="AS15" s="88"/>
      <c r="AT15" s="88"/>
      <c r="AU15" s="88"/>
      <c r="AV15" s="88"/>
      <c r="AW15" s="89"/>
      <c r="AX15" s="89"/>
    </row>
    <row r="16" spans="1:64" s="11" customFormat="1" ht="42" customHeight="1" x14ac:dyDescent="0.25">
      <c r="H16" s="6"/>
      <c r="I16" s="6"/>
      <c r="J16" s="6"/>
      <c r="K16" s="6"/>
      <c r="L16" s="6"/>
      <c r="M16" s="6"/>
      <c r="N16" s="6"/>
      <c r="O16" s="7"/>
      <c r="P16" s="7"/>
      <c r="Q16" s="7"/>
      <c r="R16" s="7"/>
      <c r="S16" s="7"/>
      <c r="T16" s="6"/>
      <c r="U16" s="10"/>
      <c r="W16" s="74"/>
      <c r="AR16" s="74"/>
      <c r="AS16" s="88"/>
      <c r="AT16" s="88"/>
      <c r="AU16" s="88"/>
      <c r="AV16" s="88"/>
      <c r="AW16" s="89"/>
      <c r="AX16" s="89"/>
    </row>
    <row r="17" spans="8:50" s="11" customFormat="1" ht="42" customHeight="1" x14ac:dyDescent="0.25">
      <c r="H17" s="6"/>
      <c r="I17" s="6"/>
      <c r="J17" s="6"/>
      <c r="K17" s="6"/>
      <c r="L17" s="6"/>
      <c r="M17" s="6"/>
      <c r="N17" s="6"/>
      <c r="O17" s="7"/>
      <c r="P17" s="7"/>
      <c r="Q17" s="7"/>
      <c r="R17" s="7"/>
      <c r="S17" s="7"/>
      <c r="T17" s="6"/>
      <c r="U17" s="10"/>
      <c r="W17" s="74"/>
      <c r="AR17" s="74"/>
      <c r="AS17" s="88"/>
      <c r="AT17" s="88"/>
      <c r="AU17" s="88"/>
      <c r="AV17" s="88"/>
      <c r="AW17" s="89"/>
      <c r="AX17" s="89"/>
    </row>
    <row r="18" spans="8:50" s="11" customFormat="1" ht="42" customHeight="1" x14ac:dyDescent="0.25">
      <c r="H18" s="6"/>
      <c r="I18" s="6"/>
      <c r="J18" s="6"/>
      <c r="K18" s="6"/>
      <c r="L18" s="6"/>
      <c r="M18" s="6"/>
      <c r="N18" s="6"/>
      <c r="O18" s="7"/>
      <c r="P18" s="7"/>
      <c r="Q18" s="7"/>
      <c r="R18" s="7"/>
      <c r="S18" s="7"/>
      <c r="T18" s="6"/>
      <c r="U18" s="10"/>
      <c r="W18" s="74"/>
      <c r="AR18" s="74"/>
      <c r="AS18" s="88"/>
      <c r="AT18" s="88"/>
      <c r="AU18" s="88"/>
      <c r="AV18" s="88"/>
      <c r="AW18" s="89"/>
      <c r="AX18" s="89"/>
    </row>
    <row r="19" spans="8:50" s="11" customFormat="1" ht="42" customHeight="1" x14ac:dyDescent="0.25">
      <c r="H19" s="6"/>
      <c r="I19" s="6"/>
      <c r="J19" s="6"/>
      <c r="K19" s="6"/>
      <c r="L19" s="6"/>
      <c r="M19" s="6"/>
      <c r="N19" s="6"/>
      <c r="O19" s="7"/>
      <c r="P19" s="7"/>
      <c r="Q19" s="7"/>
      <c r="R19" s="7"/>
      <c r="S19" s="7"/>
      <c r="T19" s="6"/>
      <c r="U19" s="10"/>
      <c r="W19" s="74"/>
      <c r="AR19" s="74"/>
      <c r="AS19" s="88"/>
      <c r="AT19" s="88"/>
      <c r="AU19" s="88"/>
      <c r="AV19" s="88"/>
      <c r="AW19" s="89"/>
      <c r="AX19" s="89"/>
    </row>
    <row r="20" spans="8:50" s="11" customFormat="1" ht="42" customHeight="1" x14ac:dyDescent="0.25">
      <c r="H20" s="6"/>
      <c r="I20" s="6"/>
      <c r="J20" s="6"/>
      <c r="K20" s="6"/>
      <c r="L20" s="6"/>
      <c r="M20" s="6"/>
      <c r="N20" s="6"/>
      <c r="O20" s="7"/>
      <c r="P20" s="7"/>
      <c r="Q20" s="7"/>
      <c r="R20" s="7"/>
      <c r="S20" s="7"/>
      <c r="T20" s="6"/>
      <c r="U20" s="10"/>
      <c r="W20" s="74"/>
      <c r="AR20" s="74"/>
      <c r="AS20" s="88"/>
      <c r="AT20" s="88"/>
      <c r="AU20" s="88"/>
      <c r="AV20" s="88"/>
      <c r="AW20" s="89"/>
      <c r="AX20" s="89"/>
    </row>
    <row r="21" spans="8:50" s="11" customFormat="1" ht="42" customHeight="1" x14ac:dyDescent="0.25">
      <c r="H21" s="6"/>
      <c r="I21" s="6"/>
      <c r="J21" s="6"/>
      <c r="K21" s="6"/>
      <c r="L21" s="6"/>
      <c r="M21" s="6"/>
      <c r="N21" s="6"/>
      <c r="O21" s="7"/>
      <c r="P21" s="7"/>
      <c r="Q21" s="7"/>
      <c r="R21" s="7"/>
      <c r="S21" s="7"/>
      <c r="T21" s="6"/>
      <c r="U21" s="10"/>
      <c r="W21" s="74"/>
      <c r="AR21" s="74"/>
      <c r="AS21" s="88"/>
      <c r="AT21" s="88"/>
      <c r="AU21" s="88"/>
      <c r="AV21" s="88"/>
      <c r="AW21" s="89"/>
      <c r="AX21" s="89"/>
    </row>
    <row r="22" spans="8:50" s="11" customFormat="1" ht="42" customHeight="1" x14ac:dyDescent="0.25">
      <c r="H22" s="6"/>
      <c r="I22" s="6"/>
      <c r="J22" s="6"/>
      <c r="K22" s="6"/>
      <c r="L22" s="6"/>
      <c r="M22" s="6"/>
      <c r="N22" s="6"/>
      <c r="O22" s="7"/>
      <c r="P22" s="7"/>
      <c r="Q22" s="7"/>
      <c r="R22" s="7"/>
      <c r="S22" s="7"/>
      <c r="T22" s="6"/>
      <c r="U22" s="10"/>
      <c r="W22" s="74"/>
      <c r="AR22" s="74"/>
      <c r="AS22" s="88"/>
      <c r="AT22" s="88"/>
      <c r="AU22" s="88"/>
      <c r="AV22" s="88"/>
      <c r="AW22" s="89"/>
      <c r="AX22" s="89"/>
    </row>
    <row r="23" spans="8:50" s="11" customFormat="1" ht="42" customHeight="1" x14ac:dyDescent="0.25">
      <c r="H23" s="6"/>
      <c r="I23" s="6"/>
      <c r="J23" s="6"/>
      <c r="K23" s="6"/>
      <c r="L23" s="6"/>
      <c r="M23" s="6"/>
      <c r="N23" s="6"/>
      <c r="O23" s="7"/>
      <c r="P23" s="7"/>
      <c r="Q23" s="7"/>
      <c r="R23" s="7"/>
      <c r="S23" s="7"/>
      <c r="T23" s="6"/>
      <c r="U23" s="10"/>
      <c r="W23" s="74"/>
      <c r="AR23" s="74"/>
      <c r="AS23" s="88"/>
      <c r="AT23" s="88"/>
      <c r="AU23" s="88"/>
      <c r="AV23" s="88"/>
      <c r="AW23" s="89"/>
      <c r="AX23" s="89"/>
    </row>
    <row r="24" spans="8:50" s="11" customFormat="1" ht="42" customHeight="1" x14ac:dyDescent="0.25">
      <c r="H24" s="6"/>
      <c r="I24" s="6"/>
      <c r="J24" s="6"/>
      <c r="K24" s="6"/>
      <c r="L24" s="6"/>
      <c r="M24" s="6"/>
      <c r="N24" s="6"/>
      <c r="O24" s="7"/>
      <c r="P24" s="7"/>
      <c r="Q24" s="7"/>
      <c r="R24" s="7"/>
      <c r="S24" s="7"/>
      <c r="T24" s="6"/>
      <c r="U24" s="10"/>
      <c r="W24" s="74"/>
      <c r="AR24" s="74"/>
      <c r="AS24" s="88"/>
      <c r="AT24" s="88"/>
      <c r="AU24" s="88"/>
      <c r="AV24" s="88"/>
      <c r="AW24" s="89"/>
      <c r="AX24" s="89"/>
    </row>
    <row r="25" spans="8:50" s="11" customFormat="1" ht="42" customHeight="1" x14ac:dyDescent="0.25">
      <c r="H25" s="6"/>
      <c r="I25" s="6"/>
      <c r="J25" s="6"/>
      <c r="K25" s="6"/>
      <c r="L25" s="6"/>
      <c r="M25" s="6"/>
      <c r="N25" s="6"/>
      <c r="O25" s="7"/>
      <c r="P25" s="7"/>
      <c r="Q25" s="7"/>
      <c r="R25" s="7"/>
      <c r="S25" s="7"/>
      <c r="T25" s="6"/>
      <c r="U25" s="10"/>
      <c r="W25" s="74"/>
      <c r="AR25" s="74"/>
      <c r="AS25" s="88"/>
      <c r="AT25" s="88"/>
      <c r="AU25" s="88"/>
      <c r="AV25" s="88"/>
      <c r="AW25" s="89"/>
      <c r="AX25" s="89"/>
    </row>
    <row r="26" spans="8:50" s="11" customFormat="1" ht="42" customHeight="1" x14ac:dyDescent="0.25">
      <c r="H26" s="6"/>
      <c r="I26" s="6"/>
      <c r="J26" s="6"/>
      <c r="K26" s="6"/>
      <c r="L26" s="6"/>
      <c r="M26" s="6"/>
      <c r="N26" s="6"/>
      <c r="O26" s="7"/>
      <c r="P26" s="7"/>
      <c r="Q26" s="7"/>
      <c r="R26" s="7"/>
      <c r="S26" s="7"/>
      <c r="T26" s="6"/>
      <c r="U26" s="10"/>
      <c r="W26" s="74"/>
      <c r="AR26" s="74"/>
      <c r="AS26" s="88"/>
      <c r="AT26" s="88"/>
      <c r="AU26" s="88"/>
      <c r="AV26" s="88"/>
      <c r="AW26" s="89"/>
      <c r="AX26" s="89"/>
    </row>
    <row r="27" spans="8:50" s="11" customFormat="1" ht="42" customHeight="1" x14ac:dyDescent="0.25">
      <c r="H27" s="6"/>
      <c r="I27" s="6"/>
      <c r="J27" s="6"/>
      <c r="K27" s="6"/>
      <c r="L27" s="6"/>
      <c r="M27" s="6"/>
      <c r="N27" s="6"/>
      <c r="O27" s="7"/>
      <c r="P27" s="7"/>
      <c r="Q27" s="7"/>
      <c r="R27" s="7"/>
      <c r="S27" s="7"/>
      <c r="T27" s="6"/>
      <c r="U27" s="10"/>
      <c r="W27" s="74"/>
      <c r="AR27" s="74"/>
      <c r="AS27" s="88"/>
      <c r="AT27" s="88"/>
      <c r="AU27" s="88"/>
      <c r="AV27" s="88"/>
      <c r="AW27" s="89"/>
      <c r="AX27" s="89"/>
    </row>
    <row r="28" spans="8:50" s="11" customFormat="1" ht="42" customHeight="1" x14ac:dyDescent="0.25">
      <c r="H28" s="6"/>
      <c r="I28" s="6"/>
      <c r="J28" s="6"/>
      <c r="K28" s="6"/>
      <c r="L28" s="6"/>
      <c r="M28" s="6"/>
      <c r="N28" s="6"/>
      <c r="O28" s="7"/>
      <c r="P28" s="7"/>
      <c r="Q28" s="7"/>
      <c r="R28" s="7"/>
      <c r="S28" s="7"/>
      <c r="T28" s="6"/>
      <c r="U28" s="10"/>
      <c r="W28" s="74"/>
      <c r="AR28" s="74"/>
      <c r="AS28" s="88"/>
      <c r="AT28" s="88"/>
      <c r="AU28" s="88"/>
      <c r="AV28" s="88"/>
      <c r="AW28" s="89"/>
      <c r="AX28" s="89"/>
    </row>
    <row r="29" spans="8:50" s="11" customFormat="1" ht="42" customHeight="1" x14ac:dyDescent="0.25">
      <c r="H29" s="6"/>
      <c r="I29" s="6"/>
      <c r="J29" s="6"/>
      <c r="K29" s="6"/>
      <c r="L29" s="6"/>
      <c r="M29" s="6"/>
      <c r="N29" s="6"/>
      <c r="O29" s="7"/>
      <c r="P29" s="7"/>
      <c r="Q29" s="7"/>
      <c r="R29" s="7"/>
      <c r="S29" s="7"/>
      <c r="T29" s="6"/>
      <c r="U29" s="10"/>
      <c r="W29" s="74"/>
      <c r="AR29" s="74"/>
      <c r="AS29" s="88"/>
      <c r="AT29" s="88"/>
      <c r="AU29" s="88"/>
      <c r="AV29" s="88"/>
      <c r="AW29" s="89"/>
      <c r="AX29" s="89"/>
    </row>
    <row r="30" spans="8:50" s="11" customFormat="1" ht="42" customHeight="1" x14ac:dyDescent="0.25">
      <c r="H30" s="6"/>
      <c r="I30" s="6"/>
      <c r="J30" s="6"/>
      <c r="K30" s="6"/>
      <c r="L30" s="6"/>
      <c r="M30" s="6"/>
      <c r="N30" s="6"/>
      <c r="O30" s="7"/>
      <c r="P30" s="7"/>
      <c r="Q30" s="7"/>
      <c r="R30" s="7"/>
      <c r="S30" s="7"/>
      <c r="T30" s="6"/>
      <c r="U30" s="10"/>
      <c r="W30" s="74"/>
      <c r="AR30" s="74"/>
      <c r="AS30" s="88"/>
      <c r="AT30" s="88"/>
      <c r="AU30" s="88"/>
      <c r="AV30" s="88"/>
      <c r="AW30" s="89"/>
      <c r="AX30" s="89"/>
    </row>
    <row r="31" spans="8:50" s="11" customFormat="1" ht="42" customHeight="1" x14ac:dyDescent="0.25">
      <c r="H31" s="6"/>
      <c r="I31" s="6"/>
      <c r="J31" s="6"/>
      <c r="K31" s="6"/>
      <c r="L31" s="6"/>
      <c r="M31" s="6"/>
      <c r="N31" s="6"/>
      <c r="O31" s="7"/>
      <c r="P31" s="7"/>
      <c r="Q31" s="7"/>
      <c r="R31" s="7"/>
      <c r="S31" s="7"/>
      <c r="T31" s="6"/>
      <c r="U31" s="10"/>
      <c r="W31" s="74"/>
      <c r="AR31" s="74"/>
      <c r="AS31" s="88"/>
      <c r="AT31" s="88"/>
      <c r="AU31" s="88"/>
      <c r="AV31" s="88"/>
      <c r="AW31" s="89"/>
      <c r="AX31" s="89"/>
    </row>
    <row r="32" spans="8:50" s="11" customFormat="1" ht="42" customHeight="1" x14ac:dyDescent="0.25">
      <c r="H32" s="6"/>
      <c r="I32" s="6"/>
      <c r="J32" s="6"/>
      <c r="K32" s="6"/>
      <c r="L32" s="6"/>
      <c r="M32" s="6"/>
      <c r="N32" s="6"/>
      <c r="O32" s="7"/>
      <c r="P32" s="7"/>
      <c r="Q32" s="7"/>
      <c r="R32" s="7"/>
      <c r="S32" s="7"/>
      <c r="T32" s="6"/>
      <c r="U32" s="10"/>
      <c r="W32" s="74"/>
      <c r="AR32" s="74"/>
      <c r="AS32" s="88"/>
      <c r="AT32" s="88"/>
      <c r="AU32" s="88"/>
      <c r="AV32" s="88"/>
      <c r="AW32" s="89"/>
      <c r="AX32" s="89"/>
    </row>
    <row r="33" spans="8:50" s="11" customFormat="1" ht="42" customHeight="1" x14ac:dyDescent="0.25">
      <c r="H33" s="6"/>
      <c r="I33" s="6"/>
      <c r="J33" s="6"/>
      <c r="K33" s="6"/>
      <c r="L33" s="6"/>
      <c r="M33" s="6"/>
      <c r="N33" s="6"/>
      <c r="O33" s="7"/>
      <c r="P33" s="7"/>
      <c r="Q33" s="7"/>
      <c r="R33" s="7"/>
      <c r="S33" s="7"/>
      <c r="T33" s="6"/>
      <c r="U33" s="10"/>
      <c r="W33" s="74"/>
      <c r="AR33" s="74"/>
      <c r="AS33" s="88"/>
      <c r="AT33" s="88"/>
      <c r="AU33" s="88"/>
      <c r="AV33" s="88"/>
      <c r="AW33" s="89"/>
      <c r="AX33" s="89"/>
    </row>
    <row r="34" spans="8:50" s="11" customFormat="1" ht="42" customHeight="1" x14ac:dyDescent="0.25">
      <c r="H34" s="6"/>
      <c r="I34" s="6"/>
      <c r="J34" s="6"/>
      <c r="K34" s="6"/>
      <c r="L34" s="6"/>
      <c r="M34" s="6"/>
      <c r="N34" s="6"/>
      <c r="O34" s="7"/>
      <c r="P34" s="7"/>
      <c r="Q34" s="7"/>
      <c r="R34" s="7"/>
      <c r="S34" s="7"/>
      <c r="T34" s="6"/>
      <c r="U34" s="10"/>
      <c r="W34" s="74"/>
      <c r="AR34" s="74"/>
      <c r="AS34" s="88"/>
      <c r="AT34" s="88"/>
      <c r="AU34" s="88"/>
      <c r="AV34" s="88"/>
      <c r="AW34" s="89"/>
      <c r="AX34" s="89"/>
    </row>
    <row r="35" spans="8:50" s="11" customFormat="1" ht="42" customHeight="1" x14ac:dyDescent="0.25">
      <c r="H35" s="6"/>
      <c r="I35" s="6"/>
      <c r="J35" s="6"/>
      <c r="K35" s="6"/>
      <c r="L35" s="6"/>
      <c r="M35" s="6"/>
      <c r="N35" s="6"/>
      <c r="O35" s="7"/>
      <c r="P35" s="7"/>
      <c r="Q35" s="7"/>
      <c r="R35" s="7"/>
      <c r="S35" s="7"/>
      <c r="T35" s="6"/>
      <c r="U35" s="10"/>
      <c r="W35" s="74"/>
      <c r="AR35" s="74"/>
      <c r="AS35" s="88"/>
      <c r="AT35" s="88"/>
      <c r="AU35" s="88"/>
      <c r="AV35" s="88"/>
      <c r="AW35" s="89"/>
      <c r="AX35" s="89"/>
    </row>
    <row r="36" spans="8:50" s="11" customFormat="1" ht="42" customHeight="1" x14ac:dyDescent="0.25">
      <c r="H36" s="6"/>
      <c r="I36" s="6"/>
      <c r="J36" s="6"/>
      <c r="K36" s="6"/>
      <c r="L36" s="6"/>
      <c r="M36" s="6"/>
      <c r="N36" s="6"/>
      <c r="O36" s="7"/>
      <c r="P36" s="7"/>
      <c r="Q36" s="7"/>
      <c r="R36" s="7"/>
      <c r="S36" s="7"/>
      <c r="T36" s="6"/>
      <c r="U36" s="10"/>
      <c r="W36" s="74"/>
      <c r="AR36" s="74"/>
      <c r="AS36" s="88"/>
      <c r="AT36" s="88"/>
      <c r="AU36" s="88"/>
      <c r="AV36" s="88"/>
      <c r="AW36" s="89"/>
      <c r="AX36" s="89"/>
    </row>
    <row r="37" spans="8:50" s="11" customFormat="1" ht="42" customHeight="1" x14ac:dyDescent="0.25">
      <c r="H37" s="6"/>
      <c r="I37" s="6"/>
      <c r="J37" s="6"/>
      <c r="K37" s="6"/>
      <c r="L37" s="6"/>
      <c r="M37" s="6"/>
      <c r="N37" s="6"/>
      <c r="O37" s="7"/>
      <c r="P37" s="7"/>
      <c r="Q37" s="7"/>
      <c r="R37" s="7"/>
      <c r="S37" s="7"/>
      <c r="T37" s="6"/>
      <c r="U37" s="10"/>
      <c r="W37" s="74"/>
      <c r="AR37" s="74"/>
      <c r="AS37" s="88"/>
      <c r="AT37" s="88"/>
      <c r="AU37" s="88"/>
      <c r="AV37" s="88"/>
      <c r="AW37" s="89"/>
      <c r="AX37" s="89"/>
    </row>
    <row r="38" spans="8:50" s="11" customFormat="1" ht="42" customHeight="1" x14ac:dyDescent="0.25">
      <c r="H38" s="6"/>
      <c r="I38" s="6"/>
      <c r="J38" s="6"/>
      <c r="K38" s="6"/>
      <c r="L38" s="6"/>
      <c r="M38" s="6"/>
      <c r="N38" s="6"/>
      <c r="O38" s="7"/>
      <c r="P38" s="7"/>
      <c r="Q38" s="7"/>
      <c r="R38" s="7"/>
      <c r="S38" s="7"/>
      <c r="T38" s="6"/>
      <c r="U38" s="10"/>
      <c r="W38" s="74"/>
      <c r="AR38" s="74"/>
      <c r="AS38" s="88"/>
      <c r="AT38" s="88"/>
      <c r="AU38" s="88"/>
      <c r="AV38" s="88"/>
      <c r="AW38" s="89"/>
      <c r="AX38" s="89"/>
    </row>
    <row r="39" spans="8:50" s="11" customFormat="1" ht="42" customHeight="1" x14ac:dyDescent="0.25">
      <c r="H39" s="6"/>
      <c r="I39" s="6"/>
      <c r="J39" s="6"/>
      <c r="K39" s="6"/>
      <c r="L39" s="6"/>
      <c r="M39" s="6"/>
      <c r="N39" s="6"/>
      <c r="O39" s="7"/>
      <c r="P39" s="7"/>
      <c r="Q39" s="7"/>
      <c r="R39" s="7"/>
      <c r="S39" s="7"/>
      <c r="T39" s="6"/>
      <c r="U39" s="10"/>
      <c r="W39" s="74"/>
      <c r="AR39" s="74"/>
      <c r="AS39" s="88"/>
      <c r="AT39" s="88"/>
      <c r="AU39" s="88"/>
      <c r="AV39" s="88"/>
      <c r="AW39" s="89"/>
      <c r="AX39" s="89"/>
    </row>
  </sheetData>
  <mergeCells count="18">
    <mergeCell ref="AU10:AW10"/>
    <mergeCell ref="AU11:AW11"/>
    <mergeCell ref="A12:B12"/>
    <mergeCell ref="A13:B13"/>
    <mergeCell ref="A5:A9"/>
    <mergeCell ref="AU5:AW5"/>
    <mergeCell ref="AU6:AW6"/>
    <mergeCell ref="AU7:AW7"/>
    <mergeCell ref="AU8:AW8"/>
    <mergeCell ref="AU9:AW9"/>
    <mergeCell ref="C1:G1"/>
    <mergeCell ref="R1:S1"/>
    <mergeCell ref="W1:AO1"/>
    <mergeCell ref="AR1:BL1"/>
    <mergeCell ref="AU2:AW2"/>
    <mergeCell ref="A3:A4"/>
    <mergeCell ref="AU3:AW3"/>
    <mergeCell ref="AU4:AW4"/>
  </mergeCells>
  <pageMargins left="0.70866141732283505" right="0.70866141732283505" top="0.74803149606299202" bottom="0.74803149606299202" header="0.31496062992126" footer="0.31496062992126"/>
  <pageSetup paperSize="5" scale="55" fitToHeight="1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4"/>
  <sheetViews>
    <sheetView showGridLines="0" zoomScale="85" workbookViewId="0"/>
  </sheetViews>
  <sheetFormatPr defaultRowHeight="12.75" x14ac:dyDescent="0.2"/>
  <sheetData>
    <row r="1" spans="1:3" s="92" customFormat="1" ht="18.75" x14ac:dyDescent="0.3">
      <c r="A1" s="91" t="s">
        <v>111</v>
      </c>
    </row>
    <row r="3" spans="1:3" ht="15" x14ac:dyDescent="0.2">
      <c r="A3" s="1" t="s">
        <v>0</v>
      </c>
      <c r="C3" s="1" t="s">
        <v>1</v>
      </c>
    </row>
    <row r="4" spans="1:3" ht="15" x14ac:dyDescent="0.2">
      <c r="A4" s="1"/>
    </row>
    <row r="5" spans="1:3" ht="15" x14ac:dyDescent="0.2">
      <c r="A5" s="1" t="s">
        <v>2</v>
      </c>
      <c r="C5" s="1" t="s">
        <v>3</v>
      </c>
    </row>
    <row r="6" spans="1:3" ht="15" x14ac:dyDescent="0.2">
      <c r="A6" s="1"/>
    </row>
    <row r="7" spans="1:3" ht="15" x14ac:dyDescent="0.2">
      <c r="A7" s="1" t="s">
        <v>4</v>
      </c>
      <c r="C7" s="2">
        <v>42426</v>
      </c>
    </row>
    <row r="8" spans="1:3" ht="15" x14ac:dyDescent="0.2">
      <c r="A8" s="1"/>
    </row>
    <row r="9" spans="1:3" ht="15" x14ac:dyDescent="0.2">
      <c r="A9" s="1" t="s">
        <v>5</v>
      </c>
      <c r="C9" s="1" t="s">
        <v>6</v>
      </c>
    </row>
    <row r="10" spans="1:3" ht="15" x14ac:dyDescent="0.2">
      <c r="A10" s="1"/>
    </row>
    <row r="11" spans="1:3" ht="14.25" x14ac:dyDescent="0.2">
      <c r="A11" s="3" t="s">
        <v>7</v>
      </c>
    </row>
    <row r="12" spans="1:3" ht="15" x14ac:dyDescent="0.2">
      <c r="A12" s="3" t="s">
        <v>8</v>
      </c>
    </row>
    <row r="13" spans="1:3" ht="15" x14ac:dyDescent="0.2">
      <c r="A13" s="3" t="s">
        <v>9</v>
      </c>
    </row>
    <row r="14" spans="1:3" ht="14.25" x14ac:dyDescent="0.2">
      <c r="A14" s="3" t="s">
        <v>10</v>
      </c>
    </row>
  </sheetData>
  <phoneticPr fontId="0"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zoomScale="80" workbookViewId="0">
      <selection sqref="A1:XFD1"/>
    </sheetView>
  </sheetViews>
  <sheetFormatPr defaultRowHeight="12.75" x14ac:dyDescent="0.2"/>
  <cols>
    <col min="1" max="1" width="9.140625" style="94"/>
    <col min="2" max="5" width="24.7109375" style="94" customWidth="1"/>
    <col min="6" max="6" width="9.140625" style="94"/>
    <col min="7" max="7" width="64.85546875" style="94" customWidth="1"/>
    <col min="8" max="16384" width="9.140625" style="94"/>
  </cols>
  <sheetData>
    <row r="1" spans="1:7" s="92" customFormat="1" ht="18.75" x14ac:dyDescent="0.3">
      <c r="A1" s="91" t="s">
        <v>96</v>
      </c>
    </row>
    <row r="3" spans="1:7" ht="15" x14ac:dyDescent="0.2">
      <c r="A3" s="93" t="s">
        <v>97</v>
      </c>
    </row>
    <row r="4" spans="1:7" ht="15" x14ac:dyDescent="0.25">
      <c r="A4" s="95" t="s">
        <v>98</v>
      </c>
    </row>
    <row r="7" spans="1:7" s="92" customFormat="1" ht="18.75" x14ac:dyDescent="0.3">
      <c r="A7" s="91" t="s">
        <v>99</v>
      </c>
    </row>
    <row r="11" spans="1:7" ht="30" x14ac:dyDescent="0.2">
      <c r="B11" s="96" t="s">
        <v>100</v>
      </c>
      <c r="C11" s="96" t="s">
        <v>101</v>
      </c>
      <c r="D11" s="96" t="s">
        <v>102</v>
      </c>
      <c r="E11" s="96" t="s">
        <v>103</v>
      </c>
      <c r="G11" s="97" t="s">
        <v>104</v>
      </c>
    </row>
    <row r="12" spans="1:7" ht="25.5" x14ac:dyDescent="0.2">
      <c r="B12" s="98">
        <v>2013</v>
      </c>
      <c r="C12" s="98">
        <v>112103</v>
      </c>
      <c r="D12" s="98">
        <v>820</v>
      </c>
      <c r="E12" s="99">
        <v>7.3000000000000001E-3</v>
      </c>
      <c r="G12" s="100" t="s">
        <v>105</v>
      </c>
    </row>
    <row r="13" spans="1:7" ht="25.5" x14ac:dyDescent="0.2">
      <c r="B13" s="98">
        <v>2014</v>
      </c>
      <c r="C13" s="98">
        <v>123647</v>
      </c>
      <c r="D13" s="98">
        <v>743</v>
      </c>
      <c r="E13" s="99">
        <v>6.0000000000000001E-3</v>
      </c>
      <c r="G13" s="101" t="s">
        <v>106</v>
      </c>
    </row>
    <row r="14" spans="1:7" ht="25.5" x14ac:dyDescent="0.2">
      <c r="B14" s="98">
        <v>2015</v>
      </c>
      <c r="C14" s="98">
        <v>133614</v>
      </c>
      <c r="D14" s="98">
        <v>687</v>
      </c>
      <c r="E14" s="99">
        <v>5.1000000000000004E-3</v>
      </c>
      <c r="G14" s="101" t="s">
        <v>107</v>
      </c>
    </row>
    <row r="15" spans="1:7" x14ac:dyDescent="0.2">
      <c r="G15" s="100" t="s">
        <v>108</v>
      </c>
    </row>
    <row r="16" spans="1:7" x14ac:dyDescent="0.2">
      <c r="G16" s="100" t="s">
        <v>109</v>
      </c>
    </row>
    <row r="19" spans="1:1" ht="15" x14ac:dyDescent="0.25">
      <c r="A19" s="95" t="s">
        <v>110</v>
      </c>
    </row>
  </sheetData>
  <pageMargins left="0.74803149606299213" right="0.74803149606299213" top="0.98425196850393704" bottom="0.98425196850393704" header="0.51181102362204722" footer="0.51181102362204722"/>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RAS metrics summary</vt:lpstr>
      <vt:lpstr>Excess net capital</vt:lpstr>
      <vt:lpstr>monthly arbitrations</vt:lpstr>
      <vt:lpstr>'RAS metrics summary'!Print_Area</vt:lpstr>
      <vt:lpstr>'RAS metrics summary'!Print_Titles</vt:lpstr>
    </vt:vector>
  </TitlesOfParts>
  <Company>Oliver Wyman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 Wanxin</dc:creator>
  <cp:lastModifiedBy>Cheng, Wanxin</cp:lastModifiedBy>
  <dcterms:created xsi:type="dcterms:W3CDTF">2009-11-16T01:59:02Z</dcterms:created>
  <dcterms:modified xsi:type="dcterms:W3CDTF">2016-06-03T18:35:16Z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{4EB41F28-445D-4C3D-AFB6-22468A6C3209}</vt:lpwstr>
  </property>
</Properties>
</file>