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165" windowWidth="14805" windowHeight="7860"/>
  </bookViews>
  <sheets>
    <sheet name="Master_Cost of Credit" sheetId="7" r:id="rId1"/>
    <sheet name="Master_NPL vs Delinquency 61+" sheetId="11" r:id="rId2"/>
    <sheet name="SBNA" sheetId="5" r:id="rId3"/>
    <sheet name="SC" sheetId="4" r:id="rId4"/>
    <sheet name="PR" sheetId="3" r:id="rId5"/>
    <sheet name="NY" sheetId="2" r:id="rId6"/>
    <sheet name="Miami" sheetId="1" r:id="rId7"/>
    <sheet name="Raw Data--&gt;" sheetId="8" r:id="rId8"/>
    <sheet name="Delinquency 61+" sheetId="10" r:id="rId9"/>
    <sheet name="Metrics Definition" sheetId="6" r:id="rId10"/>
  </sheets>
  <calcPr calcId="145621"/>
</workbook>
</file>

<file path=xl/calcChain.xml><?xml version="1.0" encoding="utf-8"?>
<calcChain xmlns="http://schemas.openxmlformats.org/spreadsheetml/2006/main">
  <c r="B110" i="4" l="1"/>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C110"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K110" i="4"/>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BK111" i="5"/>
  <c r="BJ111" i="5"/>
  <c r="BI111" i="5"/>
  <c r="BH111"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BK110" i="5"/>
  <c r="BJ110" i="5"/>
  <c r="BI110" i="5"/>
  <c r="BH110" i="5"/>
  <c r="BG110" i="5"/>
  <c r="BF110" i="5"/>
  <c r="BE110" i="5"/>
  <c r="BD110" i="5"/>
  <c r="BC110" i="5"/>
  <c r="BB110" i="5"/>
  <c r="BA110" i="5"/>
  <c r="AZ110" i="5"/>
  <c r="AY110" i="5"/>
  <c r="AX110" i="5"/>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B111" i="5"/>
  <c r="B110" i="5"/>
  <c r="F110" i="4" l="1"/>
  <c r="J110" i="4"/>
  <c r="G110" i="4"/>
  <c r="AA110" i="4"/>
  <c r="E110" i="4"/>
  <c r="I110" i="4"/>
  <c r="D110" i="4"/>
  <c r="H110" i="4"/>
  <c r="L110" i="4"/>
  <c r="AR86" i="5"/>
  <c r="AV87" i="5"/>
  <c r="Z87"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Y22" i="5" s="1"/>
  <c r="AZ21" i="5"/>
  <c r="BA21" i="5"/>
  <c r="BB21" i="5"/>
  <c r="BC21" i="5"/>
  <c r="BC22" i="5" s="1"/>
  <c r="Y21" i="5"/>
  <c r="BA22" i="5" l="1"/>
  <c r="AW22" i="5"/>
  <c r="AS22" i="5"/>
  <c r="AO22" i="5"/>
  <c r="AK22" i="5"/>
  <c r="AG22" i="5"/>
  <c r="AC22" i="5"/>
  <c r="AU22" i="5"/>
  <c r="AQ22" i="5"/>
  <c r="AM22" i="5"/>
  <c r="AI22" i="5"/>
  <c r="AE22" i="5"/>
  <c r="AA22" i="5"/>
  <c r="AP22" i="5"/>
  <c r="BB22" i="5"/>
  <c r="AT22" i="5"/>
  <c r="AL22" i="5"/>
  <c r="AD22" i="5"/>
  <c r="Z22" i="5"/>
  <c r="AX22" i="5"/>
  <c r="AH22" i="5"/>
  <c r="AZ22" i="5"/>
  <c r="AV22" i="5"/>
  <c r="AR22" i="5"/>
  <c r="AN22" i="5"/>
  <c r="AJ22" i="5"/>
  <c r="AF22" i="5"/>
  <c r="AB22" i="5"/>
  <c r="BK18" i="5" l="1"/>
  <c r="BJ18" i="5"/>
  <c r="BI18" i="5"/>
  <c r="BH18" i="5"/>
  <c r="BH19" i="5" s="1"/>
  <c r="BH87" i="5" s="1"/>
  <c r="BG18" i="5"/>
  <c r="BF18" i="5"/>
  <c r="BE18" i="5"/>
  <c r="BD18" i="5"/>
  <c r="BD19" i="5" s="1"/>
  <c r="BD87" i="5" s="1"/>
  <c r="BC18" i="5"/>
  <c r="BB18" i="5"/>
  <c r="BA18" i="5"/>
  <c r="AZ18" i="5"/>
  <c r="AY18" i="5"/>
  <c r="AX18" i="5"/>
  <c r="AW18" i="5"/>
  <c r="AV18" i="5"/>
  <c r="AU18" i="5"/>
  <c r="AT18" i="5"/>
  <c r="AS18" i="5"/>
  <c r="AR18" i="5"/>
  <c r="AR19" i="5" s="1"/>
  <c r="AR87" i="5" s="1"/>
  <c r="AQ18" i="5"/>
  <c r="AQ19" i="5" s="1"/>
  <c r="AQ87" i="5" s="1"/>
  <c r="AP18" i="5"/>
  <c r="AO18" i="5"/>
  <c r="AN18" i="5"/>
  <c r="AM18" i="5"/>
  <c r="AL18" i="5"/>
  <c r="AK18" i="5"/>
  <c r="AJ18" i="5"/>
  <c r="AJ19" i="5" s="1"/>
  <c r="AJ87" i="5" s="1"/>
  <c r="AI18" i="5"/>
  <c r="AI19" i="5" s="1"/>
  <c r="AI87" i="5" s="1"/>
  <c r="AH18" i="5"/>
  <c r="AG18" i="5"/>
  <c r="AF18" i="5"/>
  <c r="AE18" i="5"/>
  <c r="AD18" i="5"/>
  <c r="AC18" i="5"/>
  <c r="AB18" i="5"/>
  <c r="AB19" i="5" s="1"/>
  <c r="AB87" i="5" s="1"/>
  <c r="AA18" i="5"/>
  <c r="AA19" i="5" s="1"/>
  <c r="AA87" i="5" s="1"/>
  <c r="Z18" i="5"/>
  <c r="Y18" i="5"/>
  <c r="AC19" i="5" l="1"/>
  <c r="AC87" i="5" s="1"/>
  <c r="AO19" i="5"/>
  <c r="AO87" i="5" s="1"/>
  <c r="BA19" i="5"/>
  <c r="BA87" i="5" s="1"/>
  <c r="BI19" i="5"/>
  <c r="BI87" i="5" s="1"/>
  <c r="AG19" i="5"/>
  <c r="AG87" i="5" s="1"/>
  <c r="AK19" i="5"/>
  <c r="AK87" i="5" s="1"/>
  <c r="AS19" i="5"/>
  <c r="AS87" i="5" s="1"/>
  <c r="AS88" i="5" s="1"/>
  <c r="AW19" i="5"/>
  <c r="AW87" i="5" s="1"/>
  <c r="BE19" i="5"/>
  <c r="BE87" i="5" s="1"/>
  <c r="AF19" i="5"/>
  <c r="AF87" i="5" s="1"/>
  <c r="AN19" i="5"/>
  <c r="AN87" i="5" s="1"/>
  <c r="Z19" i="5"/>
  <c r="AD19" i="5"/>
  <c r="AD87" i="5" s="1"/>
  <c r="AH19" i="5"/>
  <c r="AH87" i="5" s="1"/>
  <c r="AL19" i="5"/>
  <c r="AL87" i="5" s="1"/>
  <c r="AP19" i="5"/>
  <c r="AP87" i="5" s="1"/>
  <c r="AT19" i="5"/>
  <c r="AT87" i="5" s="1"/>
  <c r="AX19" i="5"/>
  <c r="AX87" i="5" s="1"/>
  <c r="BB19" i="5"/>
  <c r="BB87" i="5" s="1"/>
  <c r="BF19" i="5"/>
  <c r="BF87" i="5" s="1"/>
  <c r="BJ19" i="5"/>
  <c r="BJ87" i="5" s="1"/>
  <c r="AE19" i="5"/>
  <c r="AE87" i="5" s="1"/>
  <c r="AM19" i="5"/>
  <c r="AM87" i="5" s="1"/>
  <c r="AU19" i="5"/>
  <c r="AU87" i="5" s="1"/>
  <c r="AY19" i="5"/>
  <c r="AY87" i="5" s="1"/>
  <c r="BC19" i="5"/>
  <c r="BC87" i="5" s="1"/>
  <c r="BG19" i="5"/>
  <c r="BG87" i="5" s="1"/>
  <c r="BK19" i="5"/>
  <c r="BK87" i="5" s="1"/>
  <c r="AZ19" i="5"/>
  <c r="AZ87" i="5" s="1"/>
  <c r="AV19" i="5"/>
  <c r="C179" i="7"/>
  <c r="C63" i="7"/>
  <c r="F38" i="2"/>
  <c r="F38" i="3"/>
  <c r="C126" i="7"/>
  <c r="C127" i="7"/>
  <c r="C128" i="7"/>
  <c r="A125" i="7"/>
  <c r="A126" i="7"/>
  <c r="A127" i="7"/>
  <c r="A128" i="7"/>
  <c r="A124" i="7"/>
  <c r="G119" i="7"/>
  <c r="G120" i="7"/>
  <c r="H120" i="7"/>
  <c r="G121" i="7"/>
  <c r="H121" i="7"/>
  <c r="I121" i="7"/>
  <c r="G122" i="7"/>
  <c r="H122" i="7"/>
  <c r="I122" i="7"/>
  <c r="F119" i="7"/>
  <c r="F120" i="7"/>
  <c r="F121" i="7"/>
  <c r="F122" i="7"/>
  <c r="F118" i="7"/>
  <c r="C120" i="7"/>
  <c r="C121" i="7"/>
  <c r="D121" i="7"/>
  <c r="C122" i="7"/>
  <c r="D122" i="7"/>
  <c r="B119" i="7"/>
  <c r="B120" i="7"/>
  <c r="B121" i="7"/>
  <c r="B122" i="7"/>
  <c r="A119" i="7"/>
  <c r="A120" i="7"/>
  <c r="A121" i="7"/>
  <c r="A122" i="7"/>
  <c r="A118" i="7"/>
  <c r="N95" i="7"/>
  <c r="N96" i="7"/>
  <c r="N97" i="7"/>
  <c r="L94" i="7"/>
  <c r="L95" i="7"/>
  <c r="L96" i="7"/>
  <c r="L97" i="7"/>
  <c r="L93" i="7"/>
  <c r="S89" i="7"/>
  <c r="S90" i="7"/>
  <c r="S91" i="7"/>
  <c r="Q88" i="7"/>
  <c r="Q89" i="7"/>
  <c r="Q90" i="7"/>
  <c r="Q91" i="7"/>
  <c r="Q87" i="7"/>
  <c r="N89" i="7"/>
  <c r="N90" i="7"/>
  <c r="N91" i="7"/>
  <c r="L88" i="7"/>
  <c r="L89" i="7"/>
  <c r="L90" i="7"/>
  <c r="L91" i="7"/>
  <c r="L87" i="7"/>
  <c r="C95" i="7"/>
  <c r="C96" i="7"/>
  <c r="C97" i="7"/>
  <c r="A94" i="7"/>
  <c r="A95" i="7"/>
  <c r="A96" i="7"/>
  <c r="A97" i="7"/>
  <c r="A93" i="7"/>
  <c r="H89" i="7"/>
  <c r="H90" i="7"/>
  <c r="H91" i="7"/>
  <c r="F88" i="7"/>
  <c r="F89" i="7"/>
  <c r="F90" i="7"/>
  <c r="F91" i="7"/>
  <c r="F87" i="7"/>
  <c r="C89" i="7"/>
  <c r="C90" i="7"/>
  <c r="C91" i="7"/>
  <c r="A88" i="7"/>
  <c r="A89" i="7"/>
  <c r="A90" i="7"/>
  <c r="A91" i="7"/>
  <c r="A87" i="7"/>
  <c r="B88" i="3"/>
  <c r="B84" i="3"/>
  <c r="C84" i="3"/>
  <c r="D84" i="3"/>
  <c r="E84" i="3"/>
  <c r="F84" i="3"/>
  <c r="G84" i="3"/>
  <c r="H84" i="3"/>
  <c r="I84" i="3"/>
  <c r="J84" i="3"/>
  <c r="K84" i="3"/>
  <c r="L84" i="3"/>
  <c r="C84" i="2"/>
  <c r="D84" i="2"/>
  <c r="E84" i="2"/>
  <c r="F84" i="2"/>
  <c r="G84" i="2"/>
  <c r="H84" i="2"/>
  <c r="I84" i="2"/>
  <c r="J84" i="2"/>
  <c r="K84" i="2"/>
  <c r="L84" i="2"/>
  <c r="C85" i="4"/>
  <c r="D85" i="4"/>
  <c r="E85" i="4"/>
  <c r="F85" i="4"/>
  <c r="G85" i="4"/>
  <c r="H85" i="4"/>
  <c r="I85" i="4"/>
  <c r="J85" i="4"/>
  <c r="K85" i="4"/>
  <c r="L85" i="4"/>
  <c r="B84" i="2"/>
  <c r="B85" i="4"/>
  <c r="L83" i="2"/>
  <c r="K83" i="2"/>
  <c r="J83" i="2"/>
  <c r="I83" i="2"/>
  <c r="H83" i="2"/>
  <c r="G83" i="2"/>
  <c r="F83" i="2"/>
  <c r="E83" i="2"/>
  <c r="D83" i="2"/>
  <c r="C83" i="2"/>
  <c r="B83" i="2"/>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F86" i="5" s="1"/>
  <c r="E85" i="5"/>
  <c r="D85" i="5"/>
  <c r="C85" i="5"/>
  <c r="L84" i="5"/>
  <c r="K84" i="5"/>
  <c r="J84" i="5"/>
  <c r="I84" i="5"/>
  <c r="I86" i="5" s="1"/>
  <c r="H84" i="5"/>
  <c r="G84" i="5"/>
  <c r="F84" i="5"/>
  <c r="E84" i="5"/>
  <c r="E86" i="5" s="1"/>
  <c r="D84" i="5"/>
  <c r="C84" i="5"/>
  <c r="B85" i="5"/>
  <c r="B84" i="5"/>
  <c r="B86" i="5" s="1"/>
  <c r="L85" i="2"/>
  <c r="J86" i="5" l="1"/>
  <c r="H86" i="5"/>
  <c r="L86" i="5"/>
  <c r="C86" i="5"/>
  <c r="G86" i="5"/>
  <c r="K86" i="5"/>
  <c r="H85" i="2"/>
  <c r="D85" i="2"/>
  <c r="F85" i="2"/>
  <c r="I85" i="2"/>
  <c r="J85" i="2"/>
  <c r="E85" i="2"/>
  <c r="D86" i="5"/>
  <c r="B85" i="2"/>
  <c r="C85" i="2"/>
  <c r="G85" i="2"/>
  <c r="K85" i="2"/>
  <c r="M13" i="4"/>
  <c r="M84" i="4" s="1"/>
  <c r="H33" i="2"/>
  <c r="G33" i="2"/>
  <c r="B14" i="2"/>
  <c r="B33" i="2" s="1"/>
  <c r="L14" i="3"/>
  <c r="K14" i="3"/>
  <c r="J14" i="3"/>
  <c r="I14" i="3"/>
  <c r="H14" i="3"/>
  <c r="G14" i="3"/>
  <c r="F14" i="3"/>
  <c r="E14" i="3"/>
  <c r="D14" i="3"/>
  <c r="C14" i="3"/>
  <c r="L14" i="2"/>
  <c r="L33" i="2" s="1"/>
  <c r="K14" i="2"/>
  <c r="K33" i="2" s="1"/>
  <c r="J14" i="2"/>
  <c r="J33" i="2" s="1"/>
  <c r="I14" i="2"/>
  <c r="I33" i="2" s="1"/>
  <c r="H14" i="2"/>
  <c r="G14" i="2"/>
  <c r="F14" i="2"/>
  <c r="F33" i="2" s="1"/>
  <c r="E14" i="2"/>
  <c r="E33" i="2" s="1"/>
  <c r="D14" i="2"/>
  <c r="D33" i="2" s="1"/>
  <c r="C14" i="2"/>
  <c r="C33" i="2" s="1"/>
  <c r="B14" i="3"/>
  <c r="Z13" i="3"/>
  <c r="Z83" i="3" s="1"/>
  <c r="Y13" i="3"/>
  <c r="Y83" i="3" s="1"/>
  <c r="X13" i="3"/>
  <c r="X83" i="3" s="1"/>
  <c r="W13" i="3"/>
  <c r="W83" i="3" s="1"/>
  <c r="V13" i="3"/>
  <c r="V83" i="3" s="1"/>
  <c r="U13" i="3"/>
  <c r="U83" i="3" s="1"/>
  <c r="T13" i="3"/>
  <c r="T83" i="3" s="1"/>
  <c r="S13" i="3"/>
  <c r="S83" i="3" s="1"/>
  <c r="R13" i="3"/>
  <c r="R83" i="3" s="1"/>
  <c r="Q13" i="3"/>
  <c r="Q83" i="3" s="1"/>
  <c r="P13" i="3"/>
  <c r="P83" i="3" s="1"/>
  <c r="O13" i="3"/>
  <c r="O83" i="3" s="1"/>
  <c r="N13" i="3"/>
  <c r="N83" i="3" s="1"/>
  <c r="Z13" i="2"/>
  <c r="Z83" i="2" s="1"/>
  <c r="Y13" i="2"/>
  <c r="Y83" i="2" s="1"/>
  <c r="X13" i="2"/>
  <c r="X83" i="2" s="1"/>
  <c r="W13" i="2"/>
  <c r="W83" i="2" s="1"/>
  <c r="V13" i="2"/>
  <c r="V83" i="2" s="1"/>
  <c r="U13" i="2"/>
  <c r="U83" i="2" s="1"/>
  <c r="T13" i="2"/>
  <c r="T83" i="2" s="1"/>
  <c r="S13" i="2"/>
  <c r="S83" i="2" s="1"/>
  <c r="R13" i="2"/>
  <c r="R83" i="2" s="1"/>
  <c r="Q13" i="2"/>
  <c r="Q83" i="2" s="1"/>
  <c r="P13" i="2"/>
  <c r="P83" i="2" s="1"/>
  <c r="O13" i="2"/>
  <c r="O83" i="2" s="1"/>
  <c r="N13" i="2"/>
  <c r="N83" i="2" s="1"/>
  <c r="Z13" i="4"/>
  <c r="Z84" i="4" s="1"/>
  <c r="Y13" i="4"/>
  <c r="Y84" i="4" s="1"/>
  <c r="X13" i="4"/>
  <c r="X84" i="4" s="1"/>
  <c r="W13" i="4"/>
  <c r="W84" i="4" s="1"/>
  <c r="V13" i="4"/>
  <c r="V84" i="4" s="1"/>
  <c r="U13" i="4"/>
  <c r="U84" i="4" s="1"/>
  <c r="T13" i="4"/>
  <c r="T84" i="4" s="1"/>
  <c r="S13" i="4"/>
  <c r="S84" i="4" s="1"/>
  <c r="R13" i="4"/>
  <c r="R84" i="4" s="1"/>
  <c r="Q13" i="4"/>
  <c r="Q84" i="4" s="1"/>
  <c r="P13" i="4"/>
  <c r="P84" i="4" s="1"/>
  <c r="O13" i="4"/>
  <c r="O84" i="4" s="1"/>
  <c r="N13" i="4"/>
  <c r="N84" i="4" s="1"/>
  <c r="M13" i="3"/>
  <c r="M83" i="3" s="1"/>
  <c r="M13" i="2"/>
  <c r="M83" i="2" s="1"/>
  <c r="B32" i="5"/>
  <c r="B52" i="5"/>
  <c r="B54" i="5" s="1"/>
  <c r="B53" i="5"/>
  <c r="C52" i="5"/>
  <c r="C54" i="5" s="1"/>
  <c r="D52" i="5"/>
  <c r="E52" i="5"/>
  <c r="F52" i="5"/>
  <c r="G52" i="5"/>
  <c r="G54" i="5" s="1"/>
  <c r="H52" i="5"/>
  <c r="I52" i="5"/>
  <c r="J52" i="5"/>
  <c r="K52" i="5"/>
  <c r="K54" i="5" s="1"/>
  <c r="L52" i="5"/>
  <c r="M52" i="5"/>
  <c r="N52" i="5"/>
  <c r="O52" i="5"/>
  <c r="O54" i="5" s="1"/>
  <c r="P52" i="5"/>
  <c r="Q52" i="5"/>
  <c r="R52" i="5"/>
  <c r="S52" i="5"/>
  <c r="S54" i="5" s="1"/>
  <c r="T52" i="5"/>
  <c r="U52" i="5"/>
  <c r="V52" i="5"/>
  <c r="W52" i="5"/>
  <c r="W54" i="5" s="1"/>
  <c r="X52" i="5"/>
  <c r="Y52" i="5"/>
  <c r="C53" i="5"/>
  <c r="D53" i="5"/>
  <c r="E53" i="5"/>
  <c r="F53" i="5"/>
  <c r="G53" i="5"/>
  <c r="H53" i="5"/>
  <c r="I53" i="5"/>
  <c r="J53" i="5"/>
  <c r="J54" i="5" s="1"/>
  <c r="K53" i="5"/>
  <c r="L53" i="5"/>
  <c r="M53" i="5"/>
  <c r="N53" i="5"/>
  <c r="N54" i="5" s="1"/>
  <c r="O53" i="5"/>
  <c r="P53" i="5"/>
  <c r="Q53" i="5"/>
  <c r="R53" i="5"/>
  <c r="R54" i="5" s="1"/>
  <c r="S53" i="5"/>
  <c r="T53" i="5"/>
  <c r="U53" i="5"/>
  <c r="V53" i="5"/>
  <c r="W53" i="5"/>
  <c r="X53" i="5"/>
  <c r="Y53" i="5"/>
  <c r="F54" i="5"/>
  <c r="V54" i="5"/>
  <c r="B16" i="5"/>
  <c r="B33" i="5" s="1"/>
  <c r="C16" i="5"/>
  <c r="D16" i="5"/>
  <c r="D33" i="5" s="1"/>
  <c r="E16" i="5"/>
  <c r="E33" i="5" s="1"/>
  <c r="F16" i="5"/>
  <c r="F33" i="5" s="1"/>
  <c r="G16" i="5"/>
  <c r="H16" i="5"/>
  <c r="H33" i="5" s="1"/>
  <c r="I16" i="5"/>
  <c r="J16" i="5"/>
  <c r="J33" i="5" s="1"/>
  <c r="K16" i="5"/>
  <c r="L16" i="5"/>
  <c r="L33" i="5" s="1"/>
  <c r="B14" i="5"/>
  <c r="B31" i="5" s="1"/>
  <c r="C14" i="5"/>
  <c r="C31" i="5" s="1"/>
  <c r="D14" i="5"/>
  <c r="D31" i="5" s="1"/>
  <c r="E14" i="5"/>
  <c r="F14" i="5"/>
  <c r="F34" i="5" s="1"/>
  <c r="G14" i="5"/>
  <c r="G31" i="5" s="1"/>
  <c r="H14" i="5"/>
  <c r="I14" i="5"/>
  <c r="J14" i="5"/>
  <c r="J34" i="5" s="1"/>
  <c r="K14" i="5"/>
  <c r="K31" i="5" s="1"/>
  <c r="L14" i="5"/>
  <c r="L31" i="5" s="1"/>
  <c r="M14" i="5"/>
  <c r="N14" i="5"/>
  <c r="N34" i="5" s="1"/>
  <c r="O14" i="5"/>
  <c r="O31" i="5" s="1"/>
  <c r="P14" i="5"/>
  <c r="Q14" i="5"/>
  <c r="R14" i="5"/>
  <c r="R34" i="5" s="1"/>
  <c r="S14" i="5"/>
  <c r="S31" i="5" s="1"/>
  <c r="T14" i="5"/>
  <c r="T31" i="5" s="1"/>
  <c r="U14" i="5"/>
  <c r="V14" i="5"/>
  <c r="V34" i="5" s="1"/>
  <c r="W14" i="5"/>
  <c r="W31" i="5" s="1"/>
  <c r="X14" i="5"/>
  <c r="Y14" i="5"/>
  <c r="Z14" i="5"/>
  <c r="AA14" i="5"/>
  <c r="AB14" i="5"/>
  <c r="AC14" i="5"/>
  <c r="AD14" i="5"/>
  <c r="AE14" i="5"/>
  <c r="AF14" i="5"/>
  <c r="AG14" i="5"/>
  <c r="AH14" i="5"/>
  <c r="AI14" i="5"/>
  <c r="AJ14" i="5"/>
  <c r="E31" i="5"/>
  <c r="H31" i="5"/>
  <c r="I31" i="5"/>
  <c r="M31" i="5"/>
  <c r="P31" i="5"/>
  <c r="Q31" i="5"/>
  <c r="U31" i="5"/>
  <c r="X31" i="5"/>
  <c r="Y31" i="5"/>
  <c r="C32" i="5"/>
  <c r="D32" i="5"/>
  <c r="D34" i="5" s="1"/>
  <c r="E32" i="5"/>
  <c r="E34" i="5" s="1"/>
  <c r="F32" i="5"/>
  <c r="G32" i="5"/>
  <c r="H32" i="5"/>
  <c r="H34" i="5" s="1"/>
  <c r="I32" i="5"/>
  <c r="I34" i="5" s="1"/>
  <c r="J32" i="5"/>
  <c r="K32" i="5"/>
  <c r="L32" i="5"/>
  <c r="M32" i="5"/>
  <c r="M34" i="5" s="1"/>
  <c r="N32" i="5"/>
  <c r="O32" i="5"/>
  <c r="P32" i="5"/>
  <c r="P34" i="5" s="1"/>
  <c r="Q32" i="5"/>
  <c r="Q34" i="5" s="1"/>
  <c r="R32" i="5"/>
  <c r="S32" i="5"/>
  <c r="T32" i="5"/>
  <c r="T34" i="5" s="1"/>
  <c r="U32" i="5"/>
  <c r="U34" i="5" s="1"/>
  <c r="V32" i="5"/>
  <c r="W32" i="5"/>
  <c r="X32" i="5"/>
  <c r="Y32" i="5"/>
  <c r="Y34" i="5" s="1"/>
  <c r="C33" i="5"/>
  <c r="G33" i="5"/>
  <c r="I33" i="5"/>
  <c r="K33" i="5"/>
  <c r="X34" i="5"/>
  <c r="L34" i="5" l="1"/>
  <c r="W34" i="5"/>
  <c r="S34" i="5"/>
  <c r="O34" i="5"/>
  <c r="K34" i="5"/>
  <c r="G34" i="5"/>
  <c r="C34" i="5"/>
  <c r="V31" i="5"/>
  <c r="R31" i="5"/>
  <c r="N31" i="5"/>
  <c r="J31" i="5"/>
  <c r="F31" i="5"/>
  <c r="B34" i="5"/>
  <c r="Y54" i="5"/>
  <c r="U54" i="5"/>
  <c r="Q54" i="5"/>
  <c r="M54" i="5"/>
  <c r="I54" i="5"/>
  <c r="E54" i="5"/>
  <c r="X54" i="5"/>
  <c r="T54" i="5"/>
  <c r="P54" i="5"/>
  <c r="L54" i="5"/>
  <c r="H54" i="5"/>
  <c r="D54" i="5"/>
  <c r="D92" i="2"/>
  <c r="B89" i="3"/>
  <c r="B91" i="3" s="1"/>
  <c r="D91" i="3" s="1"/>
  <c r="B89" i="4"/>
  <c r="B90" i="4"/>
  <c r="M89" i="7" s="1"/>
  <c r="B89" i="2"/>
  <c r="B88" i="2"/>
  <c r="D92" i="3"/>
  <c r="D93" i="4"/>
  <c r="BK12" i="5"/>
  <c r="BK11" i="5"/>
  <c r="BK7" i="5"/>
  <c r="BK4" i="5"/>
  <c r="M15" i="5"/>
  <c r="N15" i="5"/>
  <c r="O15" i="5"/>
  <c r="P15" i="5"/>
  <c r="Q15" i="5"/>
  <c r="R15" i="5"/>
  <c r="S15" i="5"/>
  <c r="T15" i="5"/>
  <c r="U15" i="5"/>
  <c r="V15" i="5"/>
  <c r="W15" i="5"/>
  <c r="X15" i="5"/>
  <c r="Y15" i="5"/>
  <c r="B92" i="4" l="1"/>
  <c r="M88" i="7"/>
  <c r="W84" i="5"/>
  <c r="W86" i="5" s="1"/>
  <c r="W16" i="5"/>
  <c r="W33" i="5" s="1"/>
  <c r="O84" i="5"/>
  <c r="O86" i="5" s="1"/>
  <c r="O16" i="5"/>
  <c r="O33" i="5" s="1"/>
  <c r="R84" i="5"/>
  <c r="R86" i="5" s="1"/>
  <c r="R16" i="5"/>
  <c r="R33" i="5" s="1"/>
  <c r="N84" i="5"/>
  <c r="N86" i="5" s="1"/>
  <c r="N16" i="5"/>
  <c r="N33" i="5" s="1"/>
  <c r="BK85" i="5"/>
  <c r="BK32" i="5"/>
  <c r="BK52" i="5"/>
  <c r="BK53" i="5"/>
  <c r="S84" i="5"/>
  <c r="S86" i="5" s="1"/>
  <c r="S16" i="5"/>
  <c r="S33" i="5" s="1"/>
  <c r="V84" i="5"/>
  <c r="V86" i="5" s="1"/>
  <c r="V16" i="5"/>
  <c r="V33" i="5" s="1"/>
  <c r="Y84" i="5"/>
  <c r="Y86" i="5" s="1"/>
  <c r="Y16" i="5"/>
  <c r="Y33" i="5" s="1"/>
  <c r="U84" i="5"/>
  <c r="U86" i="5" s="1"/>
  <c r="U16" i="5"/>
  <c r="U33" i="5" s="1"/>
  <c r="Q84" i="5"/>
  <c r="Q86" i="5" s="1"/>
  <c r="Q16" i="5"/>
  <c r="Q33" i="5" s="1"/>
  <c r="M84" i="5"/>
  <c r="M86" i="5" s="1"/>
  <c r="M16" i="5"/>
  <c r="M33" i="5" s="1"/>
  <c r="X84" i="5"/>
  <c r="X86" i="5" s="1"/>
  <c r="X16" i="5"/>
  <c r="X33" i="5" s="1"/>
  <c r="T84" i="5"/>
  <c r="T86" i="5" s="1"/>
  <c r="T16" i="5"/>
  <c r="T33" i="5" s="1"/>
  <c r="P84" i="5"/>
  <c r="P86" i="5" s="1"/>
  <c r="P16" i="5"/>
  <c r="P33" i="5" s="1"/>
  <c r="B90" i="3"/>
  <c r="D90" i="3" s="1"/>
  <c r="B91" i="4"/>
  <c r="B91" i="2"/>
  <c r="D91" i="2" s="1"/>
  <c r="B90" i="2"/>
  <c r="D90" i="2" s="1"/>
  <c r="D91" i="4" l="1"/>
  <c r="O90" i="7" s="1"/>
  <c r="M90" i="7"/>
  <c r="D92" i="4"/>
  <c r="O91" i="7" s="1"/>
  <c r="M91" i="7"/>
  <c r="BK54" i="5"/>
  <c r="A33" i="5"/>
  <c r="Z52" i="5" l="1"/>
  <c r="AA52" i="5"/>
  <c r="AB52" i="5"/>
  <c r="AC52" i="5"/>
  <c r="AC54" i="5" s="1"/>
  <c r="AD52" i="5"/>
  <c r="AE52" i="5"/>
  <c r="AF52" i="5"/>
  <c r="AG52" i="5"/>
  <c r="AH52" i="5"/>
  <c r="AI52" i="5"/>
  <c r="AJ52" i="5"/>
  <c r="Z53" i="5"/>
  <c r="AA53" i="5"/>
  <c r="AB53" i="5"/>
  <c r="AC53" i="5"/>
  <c r="AD53" i="5"/>
  <c r="AE53" i="5"/>
  <c r="AF53" i="5"/>
  <c r="AG53" i="5"/>
  <c r="AH53" i="5"/>
  <c r="AI53" i="5"/>
  <c r="AJ53" i="5"/>
  <c r="Z31" i="5"/>
  <c r="AA31" i="5"/>
  <c r="AB31" i="5"/>
  <c r="AC31" i="5"/>
  <c r="AD31" i="5"/>
  <c r="AE31" i="5"/>
  <c r="AF31" i="5"/>
  <c r="AG31" i="5"/>
  <c r="AH31" i="5"/>
  <c r="AI31" i="5"/>
  <c r="AJ31" i="5"/>
  <c r="Z32" i="5"/>
  <c r="Z34" i="5" s="1"/>
  <c r="AA32" i="5"/>
  <c r="AA34" i="5" s="1"/>
  <c r="AB32" i="5"/>
  <c r="AB34" i="5" s="1"/>
  <c r="AC32" i="5"/>
  <c r="AC34" i="5" s="1"/>
  <c r="AD32" i="5"/>
  <c r="AD34" i="5" s="1"/>
  <c r="AE32" i="5"/>
  <c r="AE34" i="5" s="1"/>
  <c r="AF32" i="5"/>
  <c r="AF34" i="5" s="1"/>
  <c r="AG32" i="5"/>
  <c r="AG34" i="5" s="1"/>
  <c r="AH32" i="5"/>
  <c r="AH34" i="5" s="1"/>
  <c r="AI32" i="5"/>
  <c r="AI34" i="5" s="1"/>
  <c r="AJ32" i="5"/>
  <c r="AJ34" i="5" s="1"/>
  <c r="BJ12" i="5"/>
  <c r="BI12" i="5"/>
  <c r="BH12" i="5"/>
  <c r="BG12" i="5"/>
  <c r="BF12" i="5"/>
  <c r="BE12" i="5"/>
  <c r="BD12" i="5"/>
  <c r="BC12" i="5"/>
  <c r="BB12" i="5"/>
  <c r="BA12" i="5"/>
  <c r="AZ12" i="5"/>
  <c r="AY12" i="5"/>
  <c r="AX12" i="5"/>
  <c r="AW12" i="5"/>
  <c r="AV12" i="5"/>
  <c r="AU12" i="5"/>
  <c r="AT12" i="5"/>
  <c r="AS12" i="5"/>
  <c r="AR12" i="5"/>
  <c r="AQ12" i="5"/>
  <c r="AP12" i="5"/>
  <c r="AO12" i="5"/>
  <c r="AN12" i="5"/>
  <c r="AM12" i="5"/>
  <c r="AL12" i="5"/>
  <c r="BJ11" i="5"/>
  <c r="BJ85" i="5" s="1"/>
  <c r="BI11" i="5"/>
  <c r="BI85" i="5" s="1"/>
  <c r="BH11" i="5"/>
  <c r="BH85" i="5" s="1"/>
  <c r="BG11" i="5"/>
  <c r="BG85" i="5" s="1"/>
  <c r="BF11" i="5"/>
  <c r="BF85" i="5" s="1"/>
  <c r="BE11" i="5"/>
  <c r="BE85" i="5" s="1"/>
  <c r="BD11" i="5"/>
  <c r="BD85" i="5" s="1"/>
  <c r="BC11" i="5"/>
  <c r="BC85" i="5" s="1"/>
  <c r="BB11" i="5"/>
  <c r="BB85" i="5" s="1"/>
  <c r="BA11" i="5"/>
  <c r="BA85" i="5" s="1"/>
  <c r="AZ11" i="5"/>
  <c r="AZ85" i="5" s="1"/>
  <c r="AY11" i="5"/>
  <c r="AY85" i="5" s="1"/>
  <c r="AX11" i="5"/>
  <c r="AX85" i="5" s="1"/>
  <c r="AW11" i="5"/>
  <c r="AW85" i="5" s="1"/>
  <c r="AV11" i="5"/>
  <c r="AV85" i="5" s="1"/>
  <c r="AU11" i="5"/>
  <c r="AU85" i="5" s="1"/>
  <c r="AT11" i="5"/>
  <c r="AT85" i="5" s="1"/>
  <c r="AS11" i="5"/>
  <c r="AS85" i="5" s="1"/>
  <c r="AR11" i="5"/>
  <c r="AR85" i="5" s="1"/>
  <c r="AQ11" i="5"/>
  <c r="AQ85" i="5" s="1"/>
  <c r="AP11" i="5"/>
  <c r="AP85" i="5" s="1"/>
  <c r="AO11" i="5"/>
  <c r="AO85" i="5" s="1"/>
  <c r="AN11" i="5"/>
  <c r="AN85" i="5" s="1"/>
  <c r="AM11" i="5"/>
  <c r="AM85" i="5" s="1"/>
  <c r="AL11" i="5"/>
  <c r="AL85" i="5" s="1"/>
  <c r="BJ7" i="5"/>
  <c r="BI7" i="5"/>
  <c r="BH7" i="5"/>
  <c r="BG7" i="5"/>
  <c r="BF7" i="5"/>
  <c r="BE7" i="5"/>
  <c r="BD7" i="5"/>
  <c r="BC7" i="5"/>
  <c r="BB7" i="5"/>
  <c r="BA7" i="5"/>
  <c r="AZ7" i="5"/>
  <c r="AY7" i="5"/>
  <c r="AX7" i="5"/>
  <c r="AW7" i="5"/>
  <c r="AV7" i="5"/>
  <c r="AU7" i="5"/>
  <c r="AT7" i="5"/>
  <c r="AS7" i="5"/>
  <c r="AR7" i="5"/>
  <c r="AQ7" i="5"/>
  <c r="AP7" i="5"/>
  <c r="AO7" i="5"/>
  <c r="AN7" i="5"/>
  <c r="AM7" i="5"/>
  <c r="AL7" i="5"/>
  <c r="BJ4" i="5"/>
  <c r="BI4" i="5"/>
  <c r="BH4" i="5"/>
  <c r="BG4" i="5"/>
  <c r="BF4" i="5"/>
  <c r="BE4" i="5"/>
  <c r="BD4" i="5"/>
  <c r="BC4" i="5"/>
  <c r="BB4" i="5"/>
  <c r="BA4" i="5"/>
  <c r="AZ4" i="5"/>
  <c r="AY4" i="5"/>
  <c r="AX4" i="5"/>
  <c r="AW4" i="5"/>
  <c r="AV4" i="5"/>
  <c r="AU4" i="5"/>
  <c r="AT4" i="5"/>
  <c r="AS4" i="5"/>
  <c r="AR4" i="5"/>
  <c r="AQ4" i="5"/>
  <c r="AP4" i="5"/>
  <c r="AO4" i="5"/>
  <c r="AN4" i="5"/>
  <c r="AM4" i="5"/>
  <c r="AL4" i="5"/>
  <c r="AK7" i="5"/>
  <c r="AJ7" i="5"/>
  <c r="AI7" i="5"/>
  <c r="AH7" i="5"/>
  <c r="AG7" i="5"/>
  <c r="AF7" i="5"/>
  <c r="AE7" i="5"/>
  <c r="AD7" i="5"/>
  <c r="AC7" i="5"/>
  <c r="AB7" i="5"/>
  <c r="AA7" i="5"/>
  <c r="Z7" i="5"/>
  <c r="AK12" i="5"/>
  <c r="AK11" i="5"/>
  <c r="AK4" i="5"/>
  <c r="AI54" i="5" l="1"/>
  <c r="AE54" i="5"/>
  <c r="AA54" i="5"/>
  <c r="AK53" i="5"/>
  <c r="AK85" i="5"/>
  <c r="D101" i="5" s="1"/>
  <c r="AK14" i="5"/>
  <c r="AK31" i="5" s="1"/>
  <c r="BK13" i="5"/>
  <c r="BK14" i="5" s="1"/>
  <c r="BK15" i="5"/>
  <c r="B98" i="5"/>
  <c r="G89" i="7" s="1"/>
  <c r="AK32" i="5"/>
  <c r="AK34" i="5" s="1"/>
  <c r="AL15" i="5"/>
  <c r="AP15" i="5"/>
  <c r="AT15" i="5"/>
  <c r="AW15" i="5"/>
  <c r="AW84" i="5" s="1"/>
  <c r="AW86" i="5" s="1"/>
  <c r="AW88" i="5" s="1"/>
  <c r="BA15" i="5"/>
  <c r="BA84" i="5" s="1"/>
  <c r="BA86" i="5" s="1"/>
  <c r="BA88" i="5" s="1"/>
  <c r="BE15" i="5"/>
  <c r="BE84" i="5" s="1"/>
  <c r="BE86" i="5" s="1"/>
  <c r="BE88" i="5" s="1"/>
  <c r="BI15" i="5"/>
  <c r="BI84" i="5" s="1"/>
  <c r="BI86" i="5" s="1"/>
  <c r="BI88" i="5" s="1"/>
  <c r="AG54" i="5"/>
  <c r="AF15" i="5"/>
  <c r="AG15" i="5"/>
  <c r="Z15" i="5"/>
  <c r="AD15" i="5"/>
  <c r="AH15" i="5"/>
  <c r="AA15" i="5"/>
  <c r="AE15" i="5"/>
  <c r="AI15" i="5"/>
  <c r="AB15" i="5"/>
  <c r="AJ15" i="5"/>
  <c r="AC15" i="5"/>
  <c r="AJ54" i="5"/>
  <c r="AF54" i="5"/>
  <c r="AB54" i="5"/>
  <c r="AH54" i="5"/>
  <c r="AD54" i="5"/>
  <c r="Z54" i="5"/>
  <c r="AQ15" i="5"/>
  <c r="BB15" i="5"/>
  <c r="BB84" i="5" s="1"/>
  <c r="BB86" i="5" s="1"/>
  <c r="BB88" i="5" s="1"/>
  <c r="BF15" i="5"/>
  <c r="BF84" i="5" s="1"/>
  <c r="BF86" i="5" s="1"/>
  <c r="BF88" i="5" s="1"/>
  <c r="BD13" i="5"/>
  <c r="AK52" i="5"/>
  <c r="AK54" i="5" s="1"/>
  <c r="AN15" i="5"/>
  <c r="AV15" i="5"/>
  <c r="AY15" i="5"/>
  <c r="BC15" i="5"/>
  <c r="BC84" i="5" s="1"/>
  <c r="BC86" i="5" s="1"/>
  <c r="BC88" i="5" s="1"/>
  <c r="AK15" i="5"/>
  <c r="AO15" i="5"/>
  <c r="AS15" i="5"/>
  <c r="AZ15" i="5"/>
  <c r="AZ84" i="5" s="1"/>
  <c r="AZ86" i="5" s="1"/>
  <c r="AZ88" i="5" s="1"/>
  <c r="BD15" i="5"/>
  <c r="BD84" i="5" s="1"/>
  <c r="BD86" i="5" s="1"/>
  <c r="BD88" i="5" s="1"/>
  <c r="BH15" i="5"/>
  <c r="BH84" i="5" s="1"/>
  <c r="BH86" i="5" s="1"/>
  <c r="BH88" i="5" s="1"/>
  <c r="AM15" i="5"/>
  <c r="AU15" i="5"/>
  <c r="AX15" i="5"/>
  <c r="BJ15" i="5"/>
  <c r="BJ84" i="5" s="1"/>
  <c r="BJ86" i="5" s="1"/>
  <c r="BJ88" i="5" s="1"/>
  <c r="AZ13" i="5"/>
  <c r="BH13" i="5"/>
  <c r="AR15" i="5"/>
  <c r="BG15" i="5"/>
  <c r="AX13" i="5"/>
  <c r="BB13" i="5"/>
  <c r="BF13" i="5"/>
  <c r="BJ13" i="5"/>
  <c r="AY13" i="5"/>
  <c r="BC13" i="5"/>
  <c r="BG13" i="5"/>
  <c r="AW13" i="5"/>
  <c r="AW16" i="5" s="1"/>
  <c r="AW33" i="5" s="1"/>
  <c r="BA13" i="5"/>
  <c r="BE13" i="5"/>
  <c r="BE16" i="5" s="1"/>
  <c r="BE33" i="5" s="1"/>
  <c r="BI13" i="5"/>
  <c r="BI16" i="5" s="1"/>
  <c r="BI33" i="5" s="1"/>
  <c r="AR16" i="5" l="1"/>
  <c r="AR33" i="5" s="1"/>
  <c r="AR84" i="5"/>
  <c r="AR88" i="5" s="1"/>
  <c r="AO16" i="5"/>
  <c r="AO33" i="5" s="1"/>
  <c r="AO84" i="5"/>
  <c r="AO86" i="5" s="1"/>
  <c r="AO88" i="5" s="1"/>
  <c r="AV16" i="5"/>
  <c r="AV33" i="5" s="1"/>
  <c r="AV84" i="5"/>
  <c r="AV86" i="5" s="1"/>
  <c r="AV88" i="5" s="1"/>
  <c r="AB84" i="5"/>
  <c r="AB86" i="5" s="1"/>
  <c r="AB88" i="5" s="1"/>
  <c r="AB16" i="5"/>
  <c r="AB33" i="5" s="1"/>
  <c r="AH84" i="5"/>
  <c r="AH86" i="5" s="1"/>
  <c r="AH88" i="5" s="1"/>
  <c r="AH16" i="5"/>
  <c r="AH33" i="5" s="1"/>
  <c r="AF84" i="5"/>
  <c r="AF86" i="5" s="1"/>
  <c r="AF88" i="5" s="1"/>
  <c r="AF16" i="5"/>
  <c r="AF33" i="5" s="1"/>
  <c r="AL16" i="5"/>
  <c r="AL33" i="5" s="1"/>
  <c r="AL84" i="5"/>
  <c r="AL86" i="5" s="1"/>
  <c r="AL88" i="5" s="1"/>
  <c r="BK84" i="5"/>
  <c r="BK86" i="5" s="1"/>
  <c r="BK88" i="5" s="1"/>
  <c r="BK16" i="5"/>
  <c r="BK33" i="5" s="1"/>
  <c r="AM16" i="5"/>
  <c r="AM33" i="5" s="1"/>
  <c r="AM84" i="5"/>
  <c r="AM86" i="5" s="1"/>
  <c r="AM88" i="5" s="1"/>
  <c r="AQ16" i="5"/>
  <c r="AQ33" i="5" s="1"/>
  <c r="AQ84" i="5"/>
  <c r="AQ86" i="5" s="1"/>
  <c r="AQ88" i="5" s="1"/>
  <c r="AC84" i="5"/>
  <c r="AC86" i="5" s="1"/>
  <c r="AC88" i="5" s="1"/>
  <c r="AC16" i="5"/>
  <c r="AC33" i="5" s="1"/>
  <c r="AE84" i="5"/>
  <c r="AE86" i="5" s="1"/>
  <c r="AE88" i="5" s="1"/>
  <c r="AE16" i="5"/>
  <c r="AE33" i="5" s="1"/>
  <c r="Z84" i="5"/>
  <c r="Z16" i="5"/>
  <c r="Z33" i="5" s="1"/>
  <c r="AT16" i="5"/>
  <c r="AT33" i="5" s="1"/>
  <c r="AT84" i="5"/>
  <c r="AT86" i="5" s="1"/>
  <c r="AT88" i="5" s="1"/>
  <c r="BK34" i="5"/>
  <c r="BK31" i="5"/>
  <c r="BG16" i="5"/>
  <c r="BG33" i="5" s="1"/>
  <c r="BG84" i="5"/>
  <c r="BG86" i="5" s="1"/>
  <c r="BG88" i="5" s="1"/>
  <c r="AS16" i="5"/>
  <c r="AS33" i="5" s="1"/>
  <c r="AS84" i="5"/>
  <c r="AS86" i="5" s="1"/>
  <c r="AY16" i="5"/>
  <c r="AY33" i="5" s="1"/>
  <c r="AY84" i="5"/>
  <c r="AY86" i="5" s="1"/>
  <c r="AY88" i="5" s="1"/>
  <c r="BA16" i="5"/>
  <c r="BA33" i="5" s="1"/>
  <c r="AJ84" i="5"/>
  <c r="AJ86" i="5" s="1"/>
  <c r="AJ88" i="5" s="1"/>
  <c r="AJ16" i="5"/>
  <c r="AJ33" i="5" s="1"/>
  <c r="AA84" i="5"/>
  <c r="AA86" i="5" s="1"/>
  <c r="AA88" i="5" s="1"/>
  <c r="AA16" i="5"/>
  <c r="AA33" i="5" s="1"/>
  <c r="AG84" i="5"/>
  <c r="AG86" i="5" s="1"/>
  <c r="AG88" i="5" s="1"/>
  <c r="AG16" i="5"/>
  <c r="AG33" i="5" s="1"/>
  <c r="AP16" i="5"/>
  <c r="AP33" i="5" s="1"/>
  <c r="AP84" i="5"/>
  <c r="AP86" i="5" s="1"/>
  <c r="AP88" i="5" s="1"/>
  <c r="B97" i="5"/>
  <c r="G88" i="7" s="1"/>
  <c r="AX16" i="5"/>
  <c r="AX33" i="5" s="1"/>
  <c r="AX84" i="5"/>
  <c r="AX86" i="5" s="1"/>
  <c r="AX88" i="5" s="1"/>
  <c r="AU16" i="5"/>
  <c r="AU33" i="5" s="1"/>
  <c r="AU84" i="5"/>
  <c r="AU86" i="5" s="1"/>
  <c r="AU88" i="5" s="1"/>
  <c r="AK84" i="5"/>
  <c r="AK86" i="5" s="1"/>
  <c r="AK88" i="5" s="1"/>
  <c r="AK16" i="5"/>
  <c r="AK33" i="5" s="1"/>
  <c r="AN16" i="5"/>
  <c r="AN33" i="5" s="1"/>
  <c r="AN84" i="5"/>
  <c r="AN86" i="5" s="1"/>
  <c r="AN88" i="5" s="1"/>
  <c r="AI84" i="5"/>
  <c r="AI86" i="5" s="1"/>
  <c r="AI88" i="5" s="1"/>
  <c r="AI16" i="5"/>
  <c r="AI33" i="5" s="1"/>
  <c r="AD84" i="5"/>
  <c r="AD86" i="5" s="1"/>
  <c r="AD88" i="5" s="1"/>
  <c r="AD16" i="5"/>
  <c r="AD33" i="5" s="1"/>
  <c r="AZ16" i="5"/>
  <c r="AZ33" i="5" s="1"/>
  <c r="BC16" i="5"/>
  <c r="BC33" i="5" s="1"/>
  <c r="BJ16" i="5"/>
  <c r="BJ33" i="5" s="1"/>
  <c r="BF16" i="5"/>
  <c r="BF33" i="5" s="1"/>
  <c r="BD16" i="5"/>
  <c r="BD33" i="5" s="1"/>
  <c r="BB16" i="5"/>
  <c r="BB33" i="5" s="1"/>
  <c r="BH16" i="5"/>
  <c r="BH33" i="5" s="1"/>
  <c r="B99" i="5" l="1"/>
  <c r="D99" i="5" s="1"/>
  <c r="B100" i="5"/>
  <c r="D100" i="5" s="1"/>
  <c r="B92" i="5"/>
  <c r="B89" i="7" s="1"/>
  <c r="Z86" i="5"/>
  <c r="Z88" i="5" s="1"/>
  <c r="D95" i="5"/>
  <c r="B91" i="5"/>
  <c r="E178" i="7"/>
  <c r="E177" i="7"/>
  <c r="A178" i="7"/>
  <c r="A177" i="7"/>
  <c r="E62" i="7"/>
  <c r="E61" i="7"/>
  <c r="A62" i="7"/>
  <c r="A61" i="7"/>
  <c r="O32" i="7"/>
  <c r="O31" i="7"/>
  <c r="K32" i="7"/>
  <c r="K31" i="7"/>
  <c r="E32" i="7"/>
  <c r="E31" i="7"/>
  <c r="A32" i="7"/>
  <c r="A31" i="7"/>
  <c r="D41" i="1"/>
  <c r="D40" i="1"/>
  <c r="D36" i="1"/>
  <c r="D35" i="1"/>
  <c r="B94" i="5" l="1"/>
  <c r="B88" i="7"/>
  <c r="D107" i="5"/>
  <c r="B104" i="5"/>
  <c r="B103" i="5"/>
  <c r="E173" i="7"/>
  <c r="E174" i="7"/>
  <c r="E175" i="7"/>
  <c r="E172" i="7"/>
  <c r="A173" i="7"/>
  <c r="A174" i="7"/>
  <c r="A175" i="7"/>
  <c r="A172" i="7"/>
  <c r="E57" i="7"/>
  <c r="E58" i="7"/>
  <c r="E59" i="7"/>
  <c r="E56" i="7"/>
  <c r="A57" i="7"/>
  <c r="A58" i="7"/>
  <c r="A59" i="7"/>
  <c r="A56" i="7"/>
  <c r="O27" i="7"/>
  <c r="O28" i="7"/>
  <c r="O29" i="7"/>
  <c r="O26" i="7"/>
  <c r="K27" i="7"/>
  <c r="K28" i="7"/>
  <c r="K29" i="7"/>
  <c r="K26" i="7"/>
  <c r="E27" i="7"/>
  <c r="E28" i="7"/>
  <c r="E29" i="7"/>
  <c r="E26" i="7"/>
  <c r="A27" i="7"/>
  <c r="A28" i="7"/>
  <c r="A29" i="7"/>
  <c r="A26" i="7"/>
  <c r="AM14" i="5"/>
  <c r="AM31" i="5" s="1"/>
  <c r="M95" i="7" l="1"/>
  <c r="B95" i="7"/>
  <c r="B94" i="7"/>
  <c r="M94" i="7"/>
  <c r="B91" i="7"/>
  <c r="D94" i="5"/>
  <c r="AL53" i="5"/>
  <c r="B12" i="4"/>
  <c r="I91" i="7" l="1"/>
  <c r="G91" i="7"/>
  <c r="I90" i="7"/>
  <c r="G90" i="7"/>
  <c r="B64" i="1"/>
  <c r="B65" i="1"/>
  <c r="B66" i="1"/>
  <c r="B63" i="1"/>
  <c r="B44" i="1"/>
  <c r="B45" i="1"/>
  <c r="B46" i="1"/>
  <c r="B43" i="1"/>
  <c r="B69" i="1"/>
  <c r="D12" i="4"/>
  <c r="D32" i="4"/>
  <c r="D33" i="4"/>
  <c r="C30" i="1"/>
  <c r="B50" i="1" l="1"/>
  <c r="B30" i="1"/>
  <c r="B53" i="3"/>
  <c r="B32" i="3"/>
  <c r="C54" i="4"/>
  <c r="L53" i="3"/>
  <c r="K53" i="3"/>
  <c r="J53" i="3"/>
  <c r="I53" i="3"/>
  <c r="H53" i="3"/>
  <c r="G53" i="3"/>
  <c r="F53" i="3"/>
  <c r="E53" i="3"/>
  <c r="D53" i="3"/>
  <c r="C53" i="3"/>
  <c r="L53" i="2"/>
  <c r="K53" i="2"/>
  <c r="J53" i="2"/>
  <c r="I53" i="2"/>
  <c r="H53" i="2"/>
  <c r="G53" i="2"/>
  <c r="F53" i="2"/>
  <c r="E53" i="2"/>
  <c r="D53" i="2"/>
  <c r="C53" i="2"/>
  <c r="L50" i="1"/>
  <c r="K50" i="1"/>
  <c r="J50" i="1"/>
  <c r="I50" i="1"/>
  <c r="H50" i="1"/>
  <c r="G50" i="1"/>
  <c r="F50" i="1"/>
  <c r="E50" i="1"/>
  <c r="D50" i="1"/>
  <c r="C50" i="1"/>
  <c r="L54" i="4"/>
  <c r="K54" i="4"/>
  <c r="J54" i="4"/>
  <c r="I54" i="4"/>
  <c r="H54" i="4"/>
  <c r="G54" i="4"/>
  <c r="F54" i="4"/>
  <c r="E54" i="4"/>
  <c r="D54" i="4"/>
  <c r="B53" i="2"/>
  <c r="B54" i="4"/>
  <c r="D35" i="4"/>
  <c r="L32" i="3"/>
  <c r="K32" i="3"/>
  <c r="J32" i="3"/>
  <c r="I32" i="3"/>
  <c r="H32" i="3"/>
  <c r="G32" i="3"/>
  <c r="F32" i="3"/>
  <c r="E32" i="3"/>
  <c r="D32" i="3"/>
  <c r="C32" i="3"/>
  <c r="L32" i="2"/>
  <c r="K32" i="2"/>
  <c r="J32" i="2"/>
  <c r="I32" i="2"/>
  <c r="H32" i="2"/>
  <c r="G32" i="2"/>
  <c r="F32" i="2"/>
  <c r="E32" i="2"/>
  <c r="D32" i="2"/>
  <c r="C32" i="2"/>
  <c r="L30" i="1"/>
  <c r="K30" i="1"/>
  <c r="J30" i="1"/>
  <c r="I30" i="1"/>
  <c r="H30" i="1"/>
  <c r="G30" i="1"/>
  <c r="F30" i="1"/>
  <c r="E30" i="1"/>
  <c r="D30" i="1"/>
  <c r="L33" i="4"/>
  <c r="K33" i="4"/>
  <c r="J33" i="4"/>
  <c r="I33" i="4"/>
  <c r="H33" i="4"/>
  <c r="G33" i="4"/>
  <c r="F33" i="4"/>
  <c r="E33" i="4"/>
  <c r="C33" i="4"/>
  <c r="B32" i="2"/>
  <c r="B33" i="4"/>
  <c r="AV53" i="5" l="1"/>
  <c r="AU53" i="5"/>
  <c r="AT53" i="5"/>
  <c r="AS53" i="5"/>
  <c r="AR53" i="5"/>
  <c r="AQ53" i="5"/>
  <c r="AP53" i="5"/>
  <c r="AO53" i="5"/>
  <c r="AN53" i="5"/>
  <c r="AM53" i="5"/>
  <c r="AL32" i="5"/>
  <c r="AM32" i="5"/>
  <c r="AV32" i="5"/>
  <c r="AU32" i="5"/>
  <c r="AT32" i="5"/>
  <c r="AS32" i="5"/>
  <c r="AR32" i="5"/>
  <c r="AQ32" i="5"/>
  <c r="AP32" i="5"/>
  <c r="AO32" i="5"/>
  <c r="AN32" i="5"/>
  <c r="P17" i="4" l="1"/>
  <c r="Q17" i="4"/>
  <c r="R17" i="4"/>
  <c r="S17" i="4"/>
  <c r="T17" i="4"/>
  <c r="U17" i="4"/>
  <c r="V17" i="4"/>
  <c r="W17" i="4"/>
  <c r="X17" i="4"/>
  <c r="Y17" i="4"/>
  <c r="Z17" i="4"/>
  <c r="O17" i="4"/>
  <c r="N17" i="4"/>
  <c r="C10" i="4" l="1"/>
  <c r="C53" i="4" s="1"/>
  <c r="C55" i="4" s="1"/>
  <c r="D10" i="4"/>
  <c r="D53" i="4" s="1"/>
  <c r="D55" i="4" s="1"/>
  <c r="E10" i="4"/>
  <c r="E53" i="4" s="1"/>
  <c r="E55" i="4" s="1"/>
  <c r="F10" i="4"/>
  <c r="F53" i="4" s="1"/>
  <c r="F55" i="4" s="1"/>
  <c r="G10" i="4"/>
  <c r="G53" i="4" s="1"/>
  <c r="G55" i="4" s="1"/>
  <c r="H10" i="4"/>
  <c r="H53" i="4" s="1"/>
  <c r="H55" i="4" s="1"/>
  <c r="I10" i="4"/>
  <c r="I53" i="4" s="1"/>
  <c r="I55" i="4" s="1"/>
  <c r="J10" i="4"/>
  <c r="J53" i="4" s="1"/>
  <c r="J55" i="4" s="1"/>
  <c r="K10" i="4"/>
  <c r="K53" i="4" s="1"/>
  <c r="K55" i="4" s="1"/>
  <c r="L10" i="4"/>
  <c r="L53" i="4" s="1"/>
  <c r="L55" i="4" s="1"/>
  <c r="M10" i="4"/>
  <c r="N10" i="4"/>
  <c r="O10" i="4"/>
  <c r="P10" i="4"/>
  <c r="Q10" i="4"/>
  <c r="R10" i="4"/>
  <c r="S10" i="4"/>
  <c r="T10" i="4"/>
  <c r="U10" i="4"/>
  <c r="V10" i="4"/>
  <c r="W10" i="4"/>
  <c r="X10" i="4"/>
  <c r="Y10" i="4"/>
  <c r="Z10" i="4"/>
  <c r="C10" i="3"/>
  <c r="C52" i="3" s="1"/>
  <c r="C54" i="3" s="1"/>
  <c r="D10" i="3"/>
  <c r="D52" i="3" s="1"/>
  <c r="D54" i="3" s="1"/>
  <c r="E10" i="3"/>
  <c r="E52" i="3" s="1"/>
  <c r="E54" i="3" s="1"/>
  <c r="F10" i="3"/>
  <c r="F52" i="3" s="1"/>
  <c r="F54" i="3" s="1"/>
  <c r="G10" i="3"/>
  <c r="G52" i="3" s="1"/>
  <c r="G54" i="3" s="1"/>
  <c r="H10" i="3"/>
  <c r="H52" i="3" s="1"/>
  <c r="H54" i="3" s="1"/>
  <c r="I10" i="3"/>
  <c r="I52" i="3" s="1"/>
  <c r="I54" i="3" s="1"/>
  <c r="J10" i="3"/>
  <c r="J52" i="3" s="1"/>
  <c r="J54" i="3" s="1"/>
  <c r="K10" i="3"/>
  <c r="K52" i="3" s="1"/>
  <c r="K54" i="3" s="1"/>
  <c r="L10" i="3"/>
  <c r="L52" i="3" s="1"/>
  <c r="L54" i="3" s="1"/>
  <c r="M10" i="3"/>
  <c r="N10" i="3"/>
  <c r="O10" i="3"/>
  <c r="P10" i="3"/>
  <c r="Q10" i="3"/>
  <c r="R10" i="3"/>
  <c r="S10" i="3"/>
  <c r="T10" i="3"/>
  <c r="U10" i="3"/>
  <c r="V10" i="3"/>
  <c r="W10" i="3"/>
  <c r="X10" i="3"/>
  <c r="Y10" i="3"/>
  <c r="Z10" i="3"/>
  <c r="C10" i="2"/>
  <c r="C52" i="2" s="1"/>
  <c r="C54" i="2" s="1"/>
  <c r="D10" i="2"/>
  <c r="D52" i="2" s="1"/>
  <c r="D54" i="2" s="1"/>
  <c r="E10" i="2"/>
  <c r="E52" i="2" s="1"/>
  <c r="E54" i="2" s="1"/>
  <c r="F10" i="2"/>
  <c r="F52" i="2" s="1"/>
  <c r="F54" i="2" s="1"/>
  <c r="G10" i="2"/>
  <c r="G52" i="2" s="1"/>
  <c r="G54" i="2" s="1"/>
  <c r="H10" i="2"/>
  <c r="H52" i="2" s="1"/>
  <c r="H54" i="2" s="1"/>
  <c r="I10" i="2"/>
  <c r="I52" i="2" s="1"/>
  <c r="I54" i="2" s="1"/>
  <c r="J10" i="2"/>
  <c r="J52" i="2" s="1"/>
  <c r="J54" i="2" s="1"/>
  <c r="K10" i="2"/>
  <c r="K52" i="2" s="1"/>
  <c r="K54" i="2" s="1"/>
  <c r="L10" i="2"/>
  <c r="L52" i="2" s="1"/>
  <c r="L54" i="2" s="1"/>
  <c r="M10" i="2"/>
  <c r="N10" i="2"/>
  <c r="O10" i="2"/>
  <c r="P10" i="2"/>
  <c r="Q10" i="2"/>
  <c r="R10" i="2"/>
  <c r="S10" i="2"/>
  <c r="T10" i="2"/>
  <c r="U10" i="2"/>
  <c r="V10" i="2"/>
  <c r="W10" i="2"/>
  <c r="X10" i="2"/>
  <c r="Y10" i="2"/>
  <c r="Z10" i="2"/>
  <c r="C10" i="1"/>
  <c r="C49" i="1" s="1"/>
  <c r="C51" i="1" s="1"/>
  <c r="D10" i="1"/>
  <c r="D49" i="1" s="1"/>
  <c r="D51" i="1" s="1"/>
  <c r="E10" i="1"/>
  <c r="E49" i="1" s="1"/>
  <c r="E51" i="1" s="1"/>
  <c r="F10" i="1"/>
  <c r="F49" i="1" s="1"/>
  <c r="F51" i="1" s="1"/>
  <c r="G10" i="1"/>
  <c r="G49" i="1" s="1"/>
  <c r="G51" i="1" s="1"/>
  <c r="H10" i="1"/>
  <c r="H49" i="1" s="1"/>
  <c r="H51" i="1" s="1"/>
  <c r="I10" i="1"/>
  <c r="I49" i="1" s="1"/>
  <c r="I51" i="1" s="1"/>
  <c r="J10" i="1"/>
  <c r="J49" i="1" s="1"/>
  <c r="J51" i="1" s="1"/>
  <c r="K10" i="1"/>
  <c r="K49" i="1" s="1"/>
  <c r="K51" i="1" s="1"/>
  <c r="L10" i="1"/>
  <c r="L49" i="1" s="1"/>
  <c r="L51" i="1" s="1"/>
  <c r="M10" i="1"/>
  <c r="N10" i="1"/>
  <c r="O10" i="1"/>
  <c r="P10" i="1"/>
  <c r="Q10" i="1"/>
  <c r="R10" i="1"/>
  <c r="S10" i="1"/>
  <c r="T10" i="1"/>
  <c r="U10" i="1"/>
  <c r="V10" i="1"/>
  <c r="W10" i="1"/>
  <c r="X10" i="1"/>
  <c r="Y10" i="1"/>
  <c r="Z10" i="1"/>
  <c r="AM52" i="5"/>
  <c r="AM54" i="5" s="1"/>
  <c r="AN52" i="5"/>
  <c r="AN54" i="5" s="1"/>
  <c r="AO52" i="5"/>
  <c r="AO54" i="5" s="1"/>
  <c r="AP52" i="5"/>
  <c r="AP54" i="5" s="1"/>
  <c r="AQ52" i="5"/>
  <c r="AQ54" i="5" s="1"/>
  <c r="AR52" i="5"/>
  <c r="AR54" i="5" s="1"/>
  <c r="AS52" i="5"/>
  <c r="AS54" i="5" s="1"/>
  <c r="AT52" i="5"/>
  <c r="AT54" i="5" s="1"/>
  <c r="AU52" i="5"/>
  <c r="AU54" i="5" s="1"/>
  <c r="AV52" i="5"/>
  <c r="AV54" i="5" s="1"/>
  <c r="B10" i="4"/>
  <c r="B53" i="4" s="1"/>
  <c r="B10" i="3"/>
  <c r="B52" i="3" s="1"/>
  <c r="B10" i="2"/>
  <c r="B52" i="2" s="1"/>
  <c r="B10" i="1"/>
  <c r="B49" i="1" s="1"/>
  <c r="AL52" i="5"/>
  <c r="C12" i="4"/>
  <c r="C32" i="4" s="1"/>
  <c r="C35" i="4" s="1"/>
  <c r="E12" i="4"/>
  <c r="E32" i="4" s="1"/>
  <c r="E35" i="4" s="1"/>
  <c r="F12" i="4"/>
  <c r="F32" i="4" s="1"/>
  <c r="F35" i="4" s="1"/>
  <c r="G12" i="4"/>
  <c r="G32" i="4" s="1"/>
  <c r="G35" i="4" s="1"/>
  <c r="H12" i="4"/>
  <c r="H32" i="4" s="1"/>
  <c r="H35" i="4" s="1"/>
  <c r="I12" i="4"/>
  <c r="I32" i="4" s="1"/>
  <c r="I35" i="4" s="1"/>
  <c r="J12" i="4"/>
  <c r="J32" i="4" s="1"/>
  <c r="J35" i="4" s="1"/>
  <c r="K12" i="4"/>
  <c r="K32" i="4" s="1"/>
  <c r="K35" i="4" s="1"/>
  <c r="L12" i="4"/>
  <c r="L32" i="4" s="1"/>
  <c r="L35" i="4" s="1"/>
  <c r="C12" i="3"/>
  <c r="C31" i="3" s="1"/>
  <c r="D12" i="3"/>
  <c r="D31" i="3" s="1"/>
  <c r="D34" i="3" s="1"/>
  <c r="E12" i="3"/>
  <c r="E31" i="3" s="1"/>
  <c r="E34" i="3" s="1"/>
  <c r="F12" i="3"/>
  <c r="F31" i="3" s="1"/>
  <c r="F34" i="3" s="1"/>
  <c r="G12" i="3"/>
  <c r="G31" i="3" s="1"/>
  <c r="G34" i="3" s="1"/>
  <c r="H12" i="3"/>
  <c r="H31" i="3" s="1"/>
  <c r="H34" i="3" s="1"/>
  <c r="I12" i="3"/>
  <c r="I31" i="3" s="1"/>
  <c r="I34" i="3" s="1"/>
  <c r="J12" i="3"/>
  <c r="J31" i="3" s="1"/>
  <c r="J34" i="3" s="1"/>
  <c r="K12" i="3"/>
  <c r="K31" i="3" s="1"/>
  <c r="K34" i="3" s="1"/>
  <c r="L12" i="3"/>
  <c r="L31" i="3" s="1"/>
  <c r="L34" i="3" s="1"/>
  <c r="C12" i="2"/>
  <c r="C31" i="2" s="1"/>
  <c r="C34" i="2" s="1"/>
  <c r="D12" i="2"/>
  <c r="D31" i="2" s="1"/>
  <c r="D34" i="2" s="1"/>
  <c r="E12" i="2"/>
  <c r="E31" i="2" s="1"/>
  <c r="E34" i="2" s="1"/>
  <c r="F12" i="2"/>
  <c r="F31" i="2" s="1"/>
  <c r="F34" i="2" s="1"/>
  <c r="G12" i="2"/>
  <c r="G31" i="2" s="1"/>
  <c r="G34" i="2" s="1"/>
  <c r="H12" i="2"/>
  <c r="H31" i="2" s="1"/>
  <c r="H34" i="2" s="1"/>
  <c r="I12" i="2"/>
  <c r="I31" i="2" s="1"/>
  <c r="I34" i="2" s="1"/>
  <c r="J12" i="2"/>
  <c r="J31" i="2" s="1"/>
  <c r="J34" i="2" s="1"/>
  <c r="K12" i="2"/>
  <c r="K31" i="2" s="1"/>
  <c r="K34" i="2" s="1"/>
  <c r="L12" i="2"/>
  <c r="L31" i="2" s="1"/>
  <c r="L34" i="2" s="1"/>
  <c r="C12" i="1"/>
  <c r="C29" i="1" s="1"/>
  <c r="C31" i="1" s="1"/>
  <c r="D12" i="1"/>
  <c r="D29" i="1" s="1"/>
  <c r="D31" i="1" s="1"/>
  <c r="E12" i="1"/>
  <c r="E29" i="1" s="1"/>
  <c r="E31" i="1" s="1"/>
  <c r="F12" i="1"/>
  <c r="F29" i="1" s="1"/>
  <c r="F31" i="1" s="1"/>
  <c r="G12" i="1"/>
  <c r="G29" i="1" s="1"/>
  <c r="G31" i="1" s="1"/>
  <c r="H12" i="1"/>
  <c r="H29" i="1" s="1"/>
  <c r="H31" i="1" s="1"/>
  <c r="I12" i="1"/>
  <c r="I29" i="1" s="1"/>
  <c r="I31" i="1" s="1"/>
  <c r="J12" i="1"/>
  <c r="J29" i="1" s="1"/>
  <c r="J31" i="1" s="1"/>
  <c r="K12" i="1"/>
  <c r="K29" i="1" s="1"/>
  <c r="K31" i="1" s="1"/>
  <c r="L12" i="1"/>
  <c r="L29" i="1" s="1"/>
  <c r="L31" i="1" s="1"/>
  <c r="AN14" i="5"/>
  <c r="AO14" i="5"/>
  <c r="AP14" i="5"/>
  <c r="AQ14" i="5"/>
  <c r="AR14" i="5"/>
  <c r="AS14" i="5"/>
  <c r="AT14" i="5"/>
  <c r="AU14" i="5"/>
  <c r="AV14" i="5"/>
  <c r="B32" i="4"/>
  <c r="B12" i="3"/>
  <c r="B31" i="3" s="1"/>
  <c r="B12" i="2"/>
  <c r="B31" i="2" s="1"/>
  <c r="B12" i="1"/>
  <c r="B29" i="1" s="1"/>
  <c r="AL14" i="5"/>
  <c r="AL31" i="5" l="1"/>
  <c r="D91" i="7"/>
  <c r="B93" i="5"/>
  <c r="D93" i="5" s="1"/>
  <c r="B34" i="3"/>
  <c r="B51" i="1"/>
  <c r="B35" i="4"/>
  <c r="C34" i="3"/>
  <c r="B54" i="2"/>
  <c r="B34" i="2"/>
  <c r="B55" i="4"/>
  <c r="B31" i="1"/>
  <c r="B54" i="3"/>
  <c r="AS31" i="5"/>
  <c r="AS34" i="5"/>
  <c r="AR31" i="5"/>
  <c r="AR34" i="5"/>
  <c r="AU31" i="5"/>
  <c r="AU34" i="5"/>
  <c r="AQ31" i="5"/>
  <c r="AQ34" i="5"/>
  <c r="AM34" i="5"/>
  <c r="AL34" i="5"/>
  <c r="AO31" i="5"/>
  <c r="AO34" i="5"/>
  <c r="AV31" i="5"/>
  <c r="AV34" i="5"/>
  <c r="AN31" i="5"/>
  <c r="AN34" i="5"/>
  <c r="AT31" i="5"/>
  <c r="AT34" i="5"/>
  <c r="AP31" i="5"/>
  <c r="AP34" i="5"/>
  <c r="AL54" i="5"/>
  <c r="M11" i="4"/>
  <c r="M14" i="4" s="1"/>
  <c r="M34" i="4" s="1"/>
  <c r="Z11" i="1"/>
  <c r="R11" i="1"/>
  <c r="N11" i="1"/>
  <c r="Z11" i="3"/>
  <c r="Z14" i="3" s="1"/>
  <c r="Z33" i="3" s="1"/>
  <c r="V11" i="3"/>
  <c r="V14" i="3" s="1"/>
  <c r="V33" i="3" s="1"/>
  <c r="R11" i="3"/>
  <c r="R14" i="3" s="1"/>
  <c r="R33" i="3" s="1"/>
  <c r="N11" i="3"/>
  <c r="N14" i="3" s="1"/>
  <c r="N33" i="3" s="1"/>
  <c r="M11" i="1"/>
  <c r="W11" i="1"/>
  <c r="S11" i="1"/>
  <c r="O11" i="1"/>
  <c r="X11" i="2"/>
  <c r="X14" i="2" s="1"/>
  <c r="X33" i="2" s="1"/>
  <c r="T11" i="2"/>
  <c r="T14" i="2" s="1"/>
  <c r="T33" i="2" s="1"/>
  <c r="P11" i="2"/>
  <c r="P14" i="2" s="1"/>
  <c r="P33" i="2" s="1"/>
  <c r="Y11" i="3"/>
  <c r="Y14" i="3" s="1"/>
  <c r="Y33" i="3" s="1"/>
  <c r="U11" i="3"/>
  <c r="U14" i="3" s="1"/>
  <c r="U33" i="3" s="1"/>
  <c r="Q11" i="3"/>
  <c r="Q14" i="3" s="1"/>
  <c r="Q33" i="3" s="1"/>
  <c r="Z11" i="4"/>
  <c r="Z14" i="4" s="1"/>
  <c r="Z34" i="4" s="1"/>
  <c r="Y11" i="4"/>
  <c r="Y14" i="4" s="1"/>
  <c r="Y34" i="4" s="1"/>
  <c r="U11" i="4"/>
  <c r="U14" i="4" s="1"/>
  <c r="U34" i="4" s="1"/>
  <c r="Q11" i="4"/>
  <c r="Q14" i="4" s="1"/>
  <c r="Q34" i="4" s="1"/>
  <c r="V11" i="1"/>
  <c r="M11" i="2"/>
  <c r="M14" i="2" s="1"/>
  <c r="M33" i="2" s="1"/>
  <c r="X11" i="1"/>
  <c r="T11" i="1"/>
  <c r="P11" i="1"/>
  <c r="X11" i="3"/>
  <c r="X14" i="3" s="1"/>
  <c r="X33" i="3" s="1"/>
  <c r="T11" i="3"/>
  <c r="T14" i="3" s="1"/>
  <c r="T33" i="3" s="1"/>
  <c r="P11" i="3"/>
  <c r="P14" i="3" s="1"/>
  <c r="P33" i="3" s="1"/>
  <c r="M11" i="3"/>
  <c r="M14" i="3" s="1"/>
  <c r="M33" i="3" s="1"/>
  <c r="Z11" i="2"/>
  <c r="Z14" i="2" s="1"/>
  <c r="Z33" i="2" s="1"/>
  <c r="W11" i="2"/>
  <c r="W14" i="2" s="1"/>
  <c r="W33" i="2" s="1"/>
  <c r="S11" i="2"/>
  <c r="S14" i="2" s="1"/>
  <c r="S33" i="2" s="1"/>
  <c r="O11" i="2"/>
  <c r="O14" i="2" s="1"/>
  <c r="O33" i="2" s="1"/>
  <c r="W11" i="3"/>
  <c r="W14" i="3" s="1"/>
  <c r="W33" i="3" s="1"/>
  <c r="S11" i="3"/>
  <c r="S14" i="3" s="1"/>
  <c r="S33" i="3" s="1"/>
  <c r="O11" i="3"/>
  <c r="O14" i="3" s="1"/>
  <c r="O33" i="3" s="1"/>
  <c r="W11" i="4"/>
  <c r="W14" i="4" s="1"/>
  <c r="W34" i="4" s="1"/>
  <c r="S11" i="4"/>
  <c r="S14" i="4" s="1"/>
  <c r="S34" i="4" s="1"/>
  <c r="O11" i="4"/>
  <c r="O14" i="4" s="1"/>
  <c r="O34" i="4" s="1"/>
  <c r="Y11" i="1"/>
  <c r="U11" i="1"/>
  <c r="Q11" i="1"/>
  <c r="V11" i="2"/>
  <c r="V14" i="2" s="1"/>
  <c r="V33" i="2" s="1"/>
  <c r="R11" i="2"/>
  <c r="R14" i="2" s="1"/>
  <c r="R33" i="2" s="1"/>
  <c r="N11" i="2"/>
  <c r="N14" i="2" s="1"/>
  <c r="N33" i="2" s="1"/>
  <c r="X11" i="4"/>
  <c r="X14" i="4" s="1"/>
  <c r="X34" i="4" s="1"/>
  <c r="T11" i="4"/>
  <c r="T14" i="4" s="1"/>
  <c r="T34" i="4" s="1"/>
  <c r="P11" i="4"/>
  <c r="P14" i="4" s="1"/>
  <c r="P34" i="4" s="1"/>
  <c r="Y11" i="2"/>
  <c r="Y14" i="2" s="1"/>
  <c r="Y33" i="2" s="1"/>
  <c r="U11" i="2"/>
  <c r="U14" i="2" s="1"/>
  <c r="U33" i="2" s="1"/>
  <c r="Q11" i="2"/>
  <c r="Q14" i="2" s="1"/>
  <c r="Q33" i="2" s="1"/>
  <c r="V11" i="4"/>
  <c r="V14" i="4" s="1"/>
  <c r="V34" i="4" s="1"/>
  <c r="R11" i="4"/>
  <c r="R14" i="4" s="1"/>
  <c r="R34" i="4" s="1"/>
  <c r="N11" i="4"/>
  <c r="N14" i="4" s="1"/>
  <c r="N34" i="4" s="1"/>
  <c r="Z4" i="1"/>
  <c r="Y4" i="1"/>
  <c r="X4" i="1"/>
  <c r="W4" i="1"/>
  <c r="V4" i="1"/>
  <c r="U4" i="1"/>
  <c r="T4" i="1"/>
  <c r="S4" i="1"/>
  <c r="R4" i="1"/>
  <c r="Q4" i="1"/>
  <c r="P4" i="1"/>
  <c r="O4" i="1"/>
  <c r="N4" i="1"/>
  <c r="M4" i="1"/>
  <c r="Z4" i="2"/>
  <c r="Y4" i="2"/>
  <c r="X4" i="2"/>
  <c r="W4" i="2"/>
  <c r="V4" i="2"/>
  <c r="U4" i="2"/>
  <c r="T4" i="2"/>
  <c r="S4" i="2"/>
  <c r="R4" i="2"/>
  <c r="Q4" i="2"/>
  <c r="P4" i="2"/>
  <c r="O4" i="2"/>
  <c r="N4" i="2"/>
  <c r="M4" i="2"/>
  <c r="Z4" i="3"/>
  <c r="Y4" i="3"/>
  <c r="X4" i="3"/>
  <c r="W4" i="3"/>
  <c r="V4" i="3"/>
  <c r="U4" i="3"/>
  <c r="T4" i="3"/>
  <c r="S4" i="3"/>
  <c r="R4" i="3"/>
  <c r="Q4" i="3"/>
  <c r="P4" i="3"/>
  <c r="O4" i="3"/>
  <c r="N4" i="3"/>
  <c r="M4" i="3"/>
  <c r="Z4" i="4"/>
  <c r="Z110" i="4" s="1"/>
  <c r="Y4" i="4"/>
  <c r="Y110" i="4" s="1"/>
  <c r="X4" i="4"/>
  <c r="X110" i="4" s="1"/>
  <c r="W4" i="4"/>
  <c r="W110" i="4" s="1"/>
  <c r="V4" i="4"/>
  <c r="V110" i="4" s="1"/>
  <c r="U4" i="4"/>
  <c r="U110" i="4" s="1"/>
  <c r="T4" i="4"/>
  <c r="T110" i="4" s="1"/>
  <c r="S4" i="4"/>
  <c r="S110" i="4" s="1"/>
  <c r="R4" i="4"/>
  <c r="R110" i="4" s="1"/>
  <c r="Q4" i="4"/>
  <c r="Q110" i="4" s="1"/>
  <c r="P4" i="4"/>
  <c r="P110" i="4" s="1"/>
  <c r="O4" i="4"/>
  <c r="O110" i="4" s="1"/>
  <c r="N4" i="4"/>
  <c r="N110" i="4" s="1"/>
  <c r="M4" i="4"/>
  <c r="M110" i="4" s="1"/>
  <c r="N9" i="4"/>
  <c r="N85" i="4" s="1"/>
  <c r="N86" i="4" s="1"/>
  <c r="O9" i="4"/>
  <c r="O85" i="4" s="1"/>
  <c r="O86" i="4" s="1"/>
  <c r="P9" i="4"/>
  <c r="P85" i="4" s="1"/>
  <c r="P86" i="4" s="1"/>
  <c r="Q9" i="4"/>
  <c r="Q85" i="4" s="1"/>
  <c r="Q86" i="4" s="1"/>
  <c r="R9" i="4"/>
  <c r="R85" i="4" s="1"/>
  <c r="R86" i="4" s="1"/>
  <c r="S9" i="4"/>
  <c r="S85" i="4" s="1"/>
  <c r="S86" i="4" s="1"/>
  <c r="T9" i="4"/>
  <c r="T85" i="4" s="1"/>
  <c r="T86" i="4" s="1"/>
  <c r="U9" i="4"/>
  <c r="U85" i="4" s="1"/>
  <c r="U86" i="4" s="1"/>
  <c r="V9" i="4"/>
  <c r="V85" i="4" s="1"/>
  <c r="V86" i="4" s="1"/>
  <c r="W9" i="4"/>
  <c r="W85" i="4" s="1"/>
  <c r="W86" i="4" s="1"/>
  <c r="X9" i="4"/>
  <c r="X85" i="4" s="1"/>
  <c r="X86" i="4" s="1"/>
  <c r="Y9" i="4"/>
  <c r="Y85" i="4" s="1"/>
  <c r="Y86" i="4" s="1"/>
  <c r="Z9" i="4"/>
  <c r="Z85" i="4" s="1"/>
  <c r="Z86" i="4" s="1"/>
  <c r="N9" i="3"/>
  <c r="N84" i="3" s="1"/>
  <c r="N85" i="3" s="1"/>
  <c r="O9" i="3"/>
  <c r="O84" i="3" s="1"/>
  <c r="O85" i="3" s="1"/>
  <c r="P9" i="3"/>
  <c r="P84" i="3" s="1"/>
  <c r="P85" i="3" s="1"/>
  <c r="Q9" i="3"/>
  <c r="Q84" i="3" s="1"/>
  <c r="Q85" i="3" s="1"/>
  <c r="R9" i="3"/>
  <c r="R84" i="3" s="1"/>
  <c r="R85" i="3" s="1"/>
  <c r="S9" i="3"/>
  <c r="S84" i="3" s="1"/>
  <c r="S85" i="3" s="1"/>
  <c r="T9" i="3"/>
  <c r="T84" i="3" s="1"/>
  <c r="T85" i="3" s="1"/>
  <c r="U9" i="3"/>
  <c r="U84" i="3" s="1"/>
  <c r="U85" i="3" s="1"/>
  <c r="V9" i="3"/>
  <c r="V84" i="3" s="1"/>
  <c r="V85" i="3" s="1"/>
  <c r="W9" i="3"/>
  <c r="W84" i="3" s="1"/>
  <c r="W85" i="3" s="1"/>
  <c r="X9" i="3"/>
  <c r="X84" i="3" s="1"/>
  <c r="X85" i="3" s="1"/>
  <c r="Y9" i="3"/>
  <c r="Y84" i="3" s="1"/>
  <c r="Y85" i="3" s="1"/>
  <c r="Z9" i="3"/>
  <c r="Z84" i="3" s="1"/>
  <c r="Z85" i="3" s="1"/>
  <c r="N9" i="2"/>
  <c r="N84" i="2" s="1"/>
  <c r="N85" i="2" s="1"/>
  <c r="O9" i="2"/>
  <c r="O84" i="2" s="1"/>
  <c r="O85" i="2" s="1"/>
  <c r="P9" i="2"/>
  <c r="P84" i="2" s="1"/>
  <c r="P85" i="2" s="1"/>
  <c r="Q9" i="2"/>
  <c r="Q84" i="2" s="1"/>
  <c r="Q85" i="2" s="1"/>
  <c r="R9" i="2"/>
  <c r="R84" i="2" s="1"/>
  <c r="R85" i="2" s="1"/>
  <c r="S9" i="2"/>
  <c r="S84" i="2" s="1"/>
  <c r="S85" i="2" s="1"/>
  <c r="T9" i="2"/>
  <c r="T84" i="2" s="1"/>
  <c r="T85" i="2" s="1"/>
  <c r="U9" i="2"/>
  <c r="U84" i="2" s="1"/>
  <c r="U85" i="2" s="1"/>
  <c r="V9" i="2"/>
  <c r="V84" i="2" s="1"/>
  <c r="V85" i="2" s="1"/>
  <c r="W9" i="2"/>
  <c r="W84" i="2" s="1"/>
  <c r="W85" i="2" s="1"/>
  <c r="X9" i="2"/>
  <c r="X84" i="2" s="1"/>
  <c r="X85" i="2" s="1"/>
  <c r="Y9" i="2"/>
  <c r="Y84" i="2" s="1"/>
  <c r="Y85" i="2" s="1"/>
  <c r="Z9" i="2"/>
  <c r="Z84" i="2" s="1"/>
  <c r="Z85" i="2" s="1"/>
  <c r="N9" i="1"/>
  <c r="O9" i="1"/>
  <c r="P9" i="1"/>
  <c r="Q9" i="1"/>
  <c r="R9" i="1"/>
  <c r="S9" i="1"/>
  <c r="T9" i="1"/>
  <c r="U9" i="1"/>
  <c r="V9" i="1"/>
  <c r="W9" i="1"/>
  <c r="X9" i="1"/>
  <c r="Y9" i="1"/>
  <c r="Z9" i="1"/>
  <c r="M9" i="4"/>
  <c r="M85" i="4" s="1"/>
  <c r="M9" i="3"/>
  <c r="M84" i="3" s="1"/>
  <c r="M9" i="2"/>
  <c r="M84" i="2" s="1"/>
  <c r="M9" i="1"/>
  <c r="B90" i="7" l="1"/>
  <c r="D90" i="7"/>
  <c r="B94" i="2"/>
  <c r="B95" i="2"/>
  <c r="D98" i="2"/>
  <c r="M85" i="2"/>
  <c r="B95" i="4"/>
  <c r="R88" i="7" s="1"/>
  <c r="B96" i="4"/>
  <c r="R89" i="7" s="1"/>
  <c r="D99" i="4"/>
  <c r="M86" i="4"/>
  <c r="B94" i="3"/>
  <c r="B95" i="3"/>
  <c r="B97" i="3" s="1"/>
  <c r="D97" i="3" s="1"/>
  <c r="D98" i="3"/>
  <c r="M85" i="3"/>
  <c r="B106" i="5"/>
  <c r="D106" i="5" s="1"/>
  <c r="B105" i="5"/>
  <c r="D105" i="5" s="1"/>
  <c r="W49" i="1"/>
  <c r="W51" i="1" s="1"/>
  <c r="W50" i="1"/>
  <c r="W30" i="1"/>
  <c r="O12" i="1"/>
  <c r="O29" i="1" s="1"/>
  <c r="O31" i="1" s="1"/>
  <c r="O49" i="1"/>
  <c r="O51" i="1" s="1"/>
  <c r="O50" i="1"/>
  <c r="O30" i="1"/>
  <c r="T53" i="2"/>
  <c r="T52" i="2"/>
  <c r="T32" i="2"/>
  <c r="Y12" i="3"/>
  <c r="Y31" i="3" s="1"/>
  <c r="Y34" i="3" s="1"/>
  <c r="Y53" i="3"/>
  <c r="Y52" i="3"/>
  <c r="Y32" i="3"/>
  <c r="Q53" i="3"/>
  <c r="Q32" i="3"/>
  <c r="Q52" i="3"/>
  <c r="Z53" i="4"/>
  <c r="Z54" i="4"/>
  <c r="Z33" i="4"/>
  <c r="R53" i="4"/>
  <c r="R54" i="4"/>
  <c r="R33" i="4"/>
  <c r="Z12" i="1"/>
  <c r="Z29" i="1" s="1"/>
  <c r="Z31" i="1" s="1"/>
  <c r="Z49" i="1"/>
  <c r="Z30" i="1"/>
  <c r="Z50" i="1"/>
  <c r="R49" i="1"/>
  <c r="R51" i="1" s="1"/>
  <c r="R30" i="1"/>
  <c r="R50" i="1"/>
  <c r="W12" i="2"/>
  <c r="W31" i="2" s="1"/>
  <c r="W52" i="2"/>
  <c r="W32" i="2"/>
  <c r="W53" i="2"/>
  <c r="O12" i="2"/>
  <c r="O31" i="2" s="1"/>
  <c r="O34" i="2" s="1"/>
  <c r="O52" i="2"/>
  <c r="O53" i="2"/>
  <c r="O32" i="2"/>
  <c r="T53" i="3"/>
  <c r="T52" i="3"/>
  <c r="T54" i="3" s="1"/>
  <c r="T32" i="3"/>
  <c r="P12" i="3"/>
  <c r="P31" i="3" s="1"/>
  <c r="P53" i="3"/>
  <c r="P52" i="3"/>
  <c r="P54" i="3" s="1"/>
  <c r="P32" i="3"/>
  <c r="Y12" i="4"/>
  <c r="Y32" i="4" s="1"/>
  <c r="Y54" i="4"/>
  <c r="Y33" i="4"/>
  <c r="Y53" i="4"/>
  <c r="U54" i="4"/>
  <c r="U33" i="4"/>
  <c r="U53" i="4"/>
  <c r="Q54" i="4"/>
  <c r="Q33" i="4"/>
  <c r="Q53" i="4"/>
  <c r="M53" i="3"/>
  <c r="M52" i="3"/>
  <c r="M32" i="3"/>
  <c r="Y12" i="1"/>
  <c r="Y29" i="1" s="1"/>
  <c r="Y31" i="1" s="1"/>
  <c r="Y50" i="1"/>
  <c r="Y49" i="1"/>
  <c r="Y30" i="1"/>
  <c r="U12" i="1"/>
  <c r="U29" i="1" s="1"/>
  <c r="U31" i="1" s="1"/>
  <c r="U50" i="1"/>
  <c r="U30" i="1"/>
  <c r="U49" i="1"/>
  <c r="Q12" i="1"/>
  <c r="Q29" i="1" s="1"/>
  <c r="Q31" i="1" s="1"/>
  <c r="Q50" i="1"/>
  <c r="Q30" i="1"/>
  <c r="Q49" i="1"/>
  <c r="Z52" i="2"/>
  <c r="Z32" i="2"/>
  <c r="Z53" i="2"/>
  <c r="V52" i="2"/>
  <c r="V32" i="2"/>
  <c r="V53" i="2"/>
  <c r="R52" i="2"/>
  <c r="R32" i="2"/>
  <c r="R53" i="2"/>
  <c r="N52" i="2"/>
  <c r="N54" i="2" s="1"/>
  <c r="N32" i="2"/>
  <c r="N53" i="2"/>
  <c r="W52" i="3"/>
  <c r="W53" i="3"/>
  <c r="W32" i="3"/>
  <c r="S12" i="3"/>
  <c r="S31" i="3" s="1"/>
  <c r="S52" i="3"/>
  <c r="S53" i="3"/>
  <c r="S32" i="3"/>
  <c r="O12" i="3"/>
  <c r="O31" i="3" s="1"/>
  <c r="O52" i="3"/>
  <c r="O53" i="3"/>
  <c r="O32" i="3"/>
  <c r="X12" i="4"/>
  <c r="X32" i="4" s="1"/>
  <c r="X54" i="4"/>
  <c r="X53" i="4"/>
  <c r="X55" i="4" s="1"/>
  <c r="X33" i="4"/>
  <c r="T54" i="4"/>
  <c r="T53" i="4"/>
  <c r="T33" i="4"/>
  <c r="P54" i="4"/>
  <c r="P53" i="4"/>
  <c r="P33" i="4"/>
  <c r="M12" i="1"/>
  <c r="M29" i="1" s="1"/>
  <c r="M50" i="1"/>
  <c r="M49" i="1"/>
  <c r="M30" i="1"/>
  <c r="S49" i="1"/>
  <c r="S51" i="1" s="1"/>
  <c r="S50" i="1"/>
  <c r="S30" i="1"/>
  <c r="X12" i="2"/>
  <c r="X31" i="2" s="1"/>
  <c r="X34" i="2" s="1"/>
  <c r="X53" i="2"/>
  <c r="X52" i="2"/>
  <c r="X32" i="2"/>
  <c r="P53" i="2"/>
  <c r="P52" i="2"/>
  <c r="P32" i="2"/>
  <c r="U12" i="3"/>
  <c r="U31" i="3" s="1"/>
  <c r="U53" i="3"/>
  <c r="U32" i="3"/>
  <c r="U52" i="3"/>
  <c r="V53" i="4"/>
  <c r="V54" i="4"/>
  <c r="V33" i="4"/>
  <c r="N53" i="4"/>
  <c r="N54" i="4"/>
  <c r="N33" i="4"/>
  <c r="M12" i="2"/>
  <c r="M31" i="2" s="1"/>
  <c r="M53" i="2"/>
  <c r="M32" i="2"/>
  <c r="M52" i="2"/>
  <c r="V49" i="1"/>
  <c r="V51" i="1" s="1"/>
  <c r="V30" i="1"/>
  <c r="V50" i="1"/>
  <c r="N12" i="1"/>
  <c r="N29" i="1" s="1"/>
  <c r="N31" i="1" s="1"/>
  <c r="N49" i="1"/>
  <c r="N51" i="1" s="1"/>
  <c r="N30" i="1"/>
  <c r="N50" i="1"/>
  <c r="S52" i="2"/>
  <c r="S32" i="2"/>
  <c r="S53" i="2"/>
  <c r="X12" i="3"/>
  <c r="X31" i="3" s="1"/>
  <c r="X53" i="3"/>
  <c r="X52" i="3"/>
  <c r="X32" i="3"/>
  <c r="M12" i="4"/>
  <c r="M32" i="4" s="1"/>
  <c r="M54" i="4"/>
  <c r="M33" i="4"/>
  <c r="M53" i="4"/>
  <c r="X12" i="1"/>
  <c r="X29" i="1" s="1"/>
  <c r="X50" i="1"/>
  <c r="X49" i="1"/>
  <c r="X51" i="1" s="1"/>
  <c r="X30" i="1"/>
  <c r="T50" i="1"/>
  <c r="T49" i="1"/>
  <c r="T51" i="1" s="1"/>
  <c r="T30" i="1"/>
  <c r="P50" i="1"/>
  <c r="P49" i="1"/>
  <c r="P30" i="1"/>
  <c r="Y12" i="2"/>
  <c r="Y31" i="2" s="1"/>
  <c r="Y34" i="2" s="1"/>
  <c r="Y53" i="2"/>
  <c r="Y52" i="2"/>
  <c r="Y32" i="2"/>
  <c r="U53" i="2"/>
  <c r="U52" i="2"/>
  <c r="U32" i="2"/>
  <c r="Q53" i="2"/>
  <c r="Q32" i="2"/>
  <c r="Q52" i="2"/>
  <c r="Z12" i="3"/>
  <c r="Z31" i="3" s="1"/>
  <c r="Z52" i="3"/>
  <c r="Z32" i="3"/>
  <c r="Z53" i="3"/>
  <c r="V52" i="3"/>
  <c r="V32" i="3"/>
  <c r="V53" i="3"/>
  <c r="R52" i="3"/>
  <c r="R32" i="3"/>
  <c r="R53" i="3"/>
  <c r="N12" i="3"/>
  <c r="N31" i="3" s="1"/>
  <c r="N34" i="3" s="1"/>
  <c r="N52" i="3"/>
  <c r="N32" i="3"/>
  <c r="N53" i="3"/>
  <c r="W53" i="4"/>
  <c r="W54" i="4"/>
  <c r="W33" i="4"/>
  <c r="S53" i="4"/>
  <c r="S33" i="4"/>
  <c r="S54" i="4"/>
  <c r="O53" i="4"/>
  <c r="O54" i="4"/>
  <c r="O33" i="4"/>
  <c r="BI32" i="5"/>
  <c r="BE32" i="5"/>
  <c r="BA32" i="5"/>
  <c r="BD14" i="5"/>
  <c r="BD52" i="5"/>
  <c r="BD53" i="5"/>
  <c r="BG14" i="5"/>
  <c r="BG52" i="5"/>
  <c r="BG53" i="5"/>
  <c r="BJ53" i="5"/>
  <c r="BJ52" i="5"/>
  <c r="BF53" i="5"/>
  <c r="BF52" i="5"/>
  <c r="BB53" i="5"/>
  <c r="BB52" i="5"/>
  <c r="AX53" i="5"/>
  <c r="AX52" i="5"/>
  <c r="BG32" i="5"/>
  <c r="BC32" i="5"/>
  <c r="AY32" i="5"/>
  <c r="BI52" i="5"/>
  <c r="BI53" i="5"/>
  <c r="BE14" i="5"/>
  <c r="BE52" i="5"/>
  <c r="BE53" i="5"/>
  <c r="BA52" i="5"/>
  <c r="BA53" i="5"/>
  <c r="BJ32" i="5"/>
  <c r="BF32" i="5"/>
  <c r="BB32" i="5"/>
  <c r="AX32" i="5"/>
  <c r="BH14" i="5"/>
  <c r="BH52" i="5"/>
  <c r="BH53" i="5"/>
  <c r="AZ52" i="5"/>
  <c r="AZ53" i="5"/>
  <c r="AW14" i="5"/>
  <c r="AW52" i="5"/>
  <c r="AW53" i="5"/>
  <c r="AW32" i="5"/>
  <c r="BC14" i="5"/>
  <c r="BC52" i="5"/>
  <c r="BC53" i="5"/>
  <c r="AY52" i="5"/>
  <c r="AY53" i="5"/>
  <c r="BH32" i="5"/>
  <c r="BD32" i="5"/>
  <c r="AZ32" i="5"/>
  <c r="BJ14" i="5"/>
  <c r="W12" i="1"/>
  <c r="W29" i="1" s="1"/>
  <c r="T12" i="2"/>
  <c r="T31" i="2" s="1"/>
  <c r="T34" i="2" s="1"/>
  <c r="R12" i="1"/>
  <c r="R29" i="1" s="1"/>
  <c r="R31" i="1" s="1"/>
  <c r="M12" i="3"/>
  <c r="M31" i="3" s="1"/>
  <c r="Z12" i="2"/>
  <c r="Z31" i="2" s="1"/>
  <c r="W12" i="3"/>
  <c r="W31" i="3" s="1"/>
  <c r="T12" i="4"/>
  <c r="T32" i="4" s="1"/>
  <c r="T35" i="4" s="1"/>
  <c r="AY14" i="5"/>
  <c r="T12" i="1"/>
  <c r="T29" i="1" s="1"/>
  <c r="Q12" i="2"/>
  <c r="Q31" i="2" s="1"/>
  <c r="V12" i="3"/>
  <c r="V31" i="3" s="1"/>
  <c r="V34" i="3" s="1"/>
  <c r="W12" i="4"/>
  <c r="W32" i="4" s="1"/>
  <c r="O12" i="4"/>
  <c r="O32" i="4" s="1"/>
  <c r="AZ14" i="5"/>
  <c r="S12" i="1"/>
  <c r="S29" i="1" s="1"/>
  <c r="S31" i="1" s="1"/>
  <c r="Q12" i="3"/>
  <c r="Q31" i="3" s="1"/>
  <c r="P12" i="2"/>
  <c r="P31" i="2" s="1"/>
  <c r="Z12" i="4"/>
  <c r="Z32" i="4" s="1"/>
  <c r="R12" i="2"/>
  <c r="R31" i="2" s="1"/>
  <c r="R34" i="2" s="1"/>
  <c r="BI14" i="5"/>
  <c r="BA14" i="5"/>
  <c r="V12" i="1"/>
  <c r="V29" i="1" s="1"/>
  <c r="V31" i="1" s="1"/>
  <c r="S12" i="2"/>
  <c r="S31" i="2" s="1"/>
  <c r="S34" i="2" s="1"/>
  <c r="T12" i="3"/>
  <c r="T31" i="3" s="1"/>
  <c r="T34" i="3" s="1"/>
  <c r="U12" i="4"/>
  <c r="U32" i="4" s="1"/>
  <c r="Q12" i="4"/>
  <c r="Q32" i="4" s="1"/>
  <c r="P12" i="1"/>
  <c r="P29" i="1" s="1"/>
  <c r="P31" i="1" s="1"/>
  <c r="U12" i="2"/>
  <c r="U31" i="2" s="1"/>
  <c r="U34" i="2" s="1"/>
  <c r="R12" i="3"/>
  <c r="R31" i="3" s="1"/>
  <c r="R34" i="3" s="1"/>
  <c r="S12" i="4"/>
  <c r="S32" i="4" s="1"/>
  <c r="R12" i="4"/>
  <c r="R32" i="4" s="1"/>
  <c r="R35" i="4" s="1"/>
  <c r="BF14" i="5"/>
  <c r="V12" i="4"/>
  <c r="V32" i="4" s="1"/>
  <c r="V12" i="2"/>
  <c r="V31" i="2" s="1"/>
  <c r="V34" i="2" s="1"/>
  <c r="P12" i="4"/>
  <c r="P32" i="4" s="1"/>
  <c r="P35" i="4" s="1"/>
  <c r="AX14" i="5"/>
  <c r="N12" i="4"/>
  <c r="N32" i="4" s="1"/>
  <c r="BB14" i="5"/>
  <c r="N12" i="2"/>
  <c r="N31" i="2" s="1"/>
  <c r="U55" i="4" l="1"/>
  <c r="Q35" i="4"/>
  <c r="T55" i="4"/>
  <c r="F39" i="4"/>
  <c r="M33" i="7" s="1"/>
  <c r="W35" i="4"/>
  <c r="N55" i="4"/>
  <c r="P55" i="4"/>
  <c r="R55" i="4"/>
  <c r="B42" i="5"/>
  <c r="G27" i="7" s="1"/>
  <c r="B41" i="5"/>
  <c r="G26" i="7" s="1"/>
  <c r="M96" i="7"/>
  <c r="B96" i="7"/>
  <c r="M97" i="7"/>
  <c r="B97" i="7"/>
  <c r="N34" i="2"/>
  <c r="W55" i="4"/>
  <c r="P34" i="2"/>
  <c r="B101" i="3"/>
  <c r="B126" i="7" s="1"/>
  <c r="D104" i="3"/>
  <c r="B100" i="3"/>
  <c r="B125" i="7" s="1"/>
  <c r="B101" i="4"/>
  <c r="B102" i="4"/>
  <c r="D105" i="4"/>
  <c r="B101" i="2"/>
  <c r="D104" i="2"/>
  <c r="B100" i="2"/>
  <c r="O54" i="2"/>
  <c r="W34" i="3"/>
  <c r="S55" i="4"/>
  <c r="Z54" i="3"/>
  <c r="S54" i="2"/>
  <c r="Z54" i="2"/>
  <c r="Q55" i="4"/>
  <c r="W34" i="2"/>
  <c r="B96" i="3"/>
  <c r="D96" i="3" s="1"/>
  <c r="B97" i="4"/>
  <c r="B98" i="4"/>
  <c r="B96" i="2"/>
  <c r="D96" i="2" s="1"/>
  <c r="B97" i="2"/>
  <c r="D97" i="2" s="1"/>
  <c r="AX31" i="5"/>
  <c r="AW31" i="5"/>
  <c r="BB31" i="5"/>
  <c r="AZ31" i="5"/>
  <c r="BE31" i="5"/>
  <c r="BG31" i="5"/>
  <c r="BA31" i="5"/>
  <c r="BF31" i="5"/>
  <c r="BI31" i="5"/>
  <c r="AY31" i="5"/>
  <c r="BJ31" i="5"/>
  <c r="BC31" i="5"/>
  <c r="BH31" i="5"/>
  <c r="BD31" i="5"/>
  <c r="B62" i="5"/>
  <c r="B57" i="5"/>
  <c r="B56" i="5"/>
  <c r="S35" i="4"/>
  <c r="Q34" i="2"/>
  <c r="B63" i="4"/>
  <c r="B62" i="4"/>
  <c r="S54" i="3"/>
  <c r="N35" i="4"/>
  <c r="V35" i="4"/>
  <c r="U35" i="4"/>
  <c r="O35" i="4"/>
  <c r="T31" i="1"/>
  <c r="Z34" i="2"/>
  <c r="W31" i="1"/>
  <c r="O55" i="4"/>
  <c r="V54" i="3"/>
  <c r="Z34" i="3"/>
  <c r="Y54" i="2"/>
  <c r="P51" i="1"/>
  <c r="X31" i="1"/>
  <c r="M35" i="4"/>
  <c r="B37" i="4"/>
  <c r="B38" i="4"/>
  <c r="X34" i="3"/>
  <c r="B41" i="2"/>
  <c r="G172" i="7" s="1"/>
  <c r="B42" i="2"/>
  <c r="G173" i="7" s="1"/>
  <c r="V55" i="4"/>
  <c r="U34" i="3"/>
  <c r="M51" i="1"/>
  <c r="B54" i="1"/>
  <c r="B55" i="1" s="1"/>
  <c r="B53" i="1"/>
  <c r="X35" i="4"/>
  <c r="O34" i="3"/>
  <c r="S34" i="3"/>
  <c r="V54" i="2"/>
  <c r="Q51" i="1"/>
  <c r="U51" i="1"/>
  <c r="B41" i="3"/>
  <c r="B42" i="3"/>
  <c r="Y35" i="4"/>
  <c r="P34" i="3"/>
  <c r="W54" i="2"/>
  <c r="Z55" i="4"/>
  <c r="B42" i="4"/>
  <c r="Q26" i="7" s="1"/>
  <c r="B43" i="4"/>
  <c r="Q27" i="7" s="1"/>
  <c r="M34" i="2"/>
  <c r="B37" i="2"/>
  <c r="B36" i="2"/>
  <c r="M31" i="1"/>
  <c r="B34" i="1"/>
  <c r="B33" i="1"/>
  <c r="B62" i="3"/>
  <c r="B61" i="3"/>
  <c r="Z35" i="4"/>
  <c r="X54" i="3"/>
  <c r="M54" i="2"/>
  <c r="B56" i="2"/>
  <c r="B66" i="2" s="1"/>
  <c r="B57" i="2"/>
  <c r="B67" i="2" s="1"/>
  <c r="P54" i="2"/>
  <c r="B39" i="1"/>
  <c r="B38" i="1"/>
  <c r="B74" i="1" s="1"/>
  <c r="O54" i="3"/>
  <c r="W54" i="3"/>
  <c r="Q34" i="3"/>
  <c r="M34" i="3"/>
  <c r="B37" i="3"/>
  <c r="B36" i="3"/>
  <c r="N54" i="3"/>
  <c r="R54" i="3"/>
  <c r="Q54" i="2"/>
  <c r="U54" i="2"/>
  <c r="M55" i="4"/>
  <c r="B58" i="4"/>
  <c r="B68" i="4" s="1"/>
  <c r="B57" i="4"/>
  <c r="B67" i="4" s="1"/>
  <c r="B61" i="2"/>
  <c r="B62" i="2"/>
  <c r="U54" i="3"/>
  <c r="X54" i="2"/>
  <c r="B59" i="1"/>
  <c r="B58" i="1"/>
  <c r="R54" i="2"/>
  <c r="Y51" i="1"/>
  <c r="M54" i="3"/>
  <c r="B57" i="3"/>
  <c r="B67" i="3" s="1"/>
  <c r="B56" i="3"/>
  <c r="B66" i="3" s="1"/>
  <c r="Y55" i="4"/>
  <c r="Z51" i="1"/>
  <c r="Q54" i="3"/>
  <c r="Y54" i="3"/>
  <c r="T54" i="2"/>
  <c r="BE54" i="5"/>
  <c r="BD34" i="5"/>
  <c r="B61" i="5"/>
  <c r="AZ54" i="5"/>
  <c r="BH34" i="5"/>
  <c r="BC54" i="5"/>
  <c r="BG34" i="5"/>
  <c r="AX54" i="5"/>
  <c r="BF54" i="5"/>
  <c r="BI34" i="5"/>
  <c r="AX34" i="5"/>
  <c r="BB34" i="5"/>
  <c r="BA54" i="5"/>
  <c r="AY34" i="5"/>
  <c r="BG54" i="5"/>
  <c r="AZ34" i="5"/>
  <c r="AY54" i="5"/>
  <c r="AW34" i="5"/>
  <c r="BA34" i="5"/>
  <c r="BH54" i="5"/>
  <c r="BF34" i="5"/>
  <c r="BI54" i="5"/>
  <c r="BC34" i="5"/>
  <c r="BB54" i="5"/>
  <c r="BJ54" i="5"/>
  <c r="BD54" i="5"/>
  <c r="AW54" i="5"/>
  <c r="BJ34" i="5"/>
  <c r="BE34" i="5"/>
  <c r="D97" i="4" l="1"/>
  <c r="T90" i="7" s="1"/>
  <c r="R90" i="7"/>
  <c r="D98" i="4"/>
  <c r="T91" i="7" s="1"/>
  <c r="R91" i="7"/>
  <c r="B37" i="5"/>
  <c r="C27" i="7" s="1"/>
  <c r="B36" i="5"/>
  <c r="C26" i="7" s="1"/>
  <c r="F38" i="5"/>
  <c r="D97" i="7"/>
  <c r="O97" i="7"/>
  <c r="D96" i="7"/>
  <c r="O96" i="7"/>
  <c r="C56" i="7"/>
  <c r="B46" i="3"/>
  <c r="B72" i="3"/>
  <c r="C173" i="7"/>
  <c r="B47" i="2"/>
  <c r="G57" i="7"/>
  <c r="B78" i="3"/>
  <c r="M27" i="7"/>
  <c r="B48" i="4"/>
  <c r="B103" i="2"/>
  <c r="D103" i="2" s="1"/>
  <c r="B102" i="2"/>
  <c r="D102" i="2" s="1"/>
  <c r="C57" i="7"/>
  <c r="B73" i="3"/>
  <c r="B47" i="3"/>
  <c r="B77" i="3"/>
  <c r="G56" i="7"/>
  <c r="B73" i="4"/>
  <c r="M26" i="7"/>
  <c r="B47" i="4"/>
  <c r="B103" i="4"/>
  <c r="D103" i="4" s="1"/>
  <c r="B104" i="4"/>
  <c r="D104" i="4" s="1"/>
  <c r="B102" i="3"/>
  <c r="B103" i="3"/>
  <c r="C172" i="7"/>
  <c r="B46" i="2"/>
  <c r="B72" i="2"/>
  <c r="B66" i="5"/>
  <c r="B67" i="5"/>
  <c r="B58" i="5"/>
  <c r="B59" i="5"/>
  <c r="B77" i="5"/>
  <c r="B58" i="2"/>
  <c r="B68" i="2" s="1"/>
  <c r="B59" i="2"/>
  <c r="B69" i="2" s="1"/>
  <c r="B70" i="1"/>
  <c r="B36" i="1"/>
  <c r="B72" i="1" s="1"/>
  <c r="B44" i="2"/>
  <c r="B43" i="2"/>
  <c r="B39" i="4"/>
  <c r="B60" i="4"/>
  <c r="B59" i="4"/>
  <c r="B45" i="4"/>
  <c r="B79" i="4"/>
  <c r="B44" i="4"/>
  <c r="B77" i="2"/>
  <c r="B65" i="4"/>
  <c r="B64" i="4"/>
  <c r="B59" i="3"/>
  <c r="B58" i="3"/>
  <c r="B78" i="2"/>
  <c r="B63" i="2"/>
  <c r="B64" i="2"/>
  <c r="B40" i="1"/>
  <c r="B75" i="1"/>
  <c r="B41" i="1"/>
  <c r="B64" i="3"/>
  <c r="B63" i="3"/>
  <c r="B39" i="2"/>
  <c r="B38" i="2"/>
  <c r="B78" i="4"/>
  <c r="B39" i="3"/>
  <c r="B61" i="1"/>
  <c r="B60" i="1"/>
  <c r="B38" i="3"/>
  <c r="B35" i="1"/>
  <c r="B71" i="1" s="1"/>
  <c r="B73" i="2"/>
  <c r="B44" i="3"/>
  <c r="B43" i="3"/>
  <c r="B56" i="1"/>
  <c r="B74" i="4"/>
  <c r="B40" i="4"/>
  <c r="B64" i="5"/>
  <c r="B63" i="5"/>
  <c r="B78" i="5"/>
  <c r="B44" i="5"/>
  <c r="D44" i="5" s="1"/>
  <c r="B43" i="5"/>
  <c r="D43" i="5" s="1"/>
  <c r="B69" i="4" l="1"/>
  <c r="D103" i="3"/>
  <c r="D128" i="7" s="1"/>
  <c r="B128" i="7"/>
  <c r="D102" i="3"/>
  <c r="D127" i="7" s="1"/>
  <c r="B127" i="7"/>
  <c r="D39" i="3"/>
  <c r="C62" i="7" s="1"/>
  <c r="C59" i="7"/>
  <c r="B49" i="3"/>
  <c r="B68" i="3"/>
  <c r="D44" i="2"/>
  <c r="G178" i="7" s="1"/>
  <c r="G175" i="7"/>
  <c r="B76" i="4"/>
  <c r="D40" i="4"/>
  <c r="M32" i="7" s="1"/>
  <c r="M29" i="7"/>
  <c r="B50" i="4"/>
  <c r="D44" i="3"/>
  <c r="G62" i="7" s="1"/>
  <c r="G59" i="7"/>
  <c r="B80" i="3"/>
  <c r="D38" i="2"/>
  <c r="C177" i="7" s="1"/>
  <c r="G179" i="7" s="1"/>
  <c r="C174" i="7"/>
  <c r="B48" i="2"/>
  <c r="B75" i="4"/>
  <c r="D39" i="4"/>
  <c r="M31" i="7" s="1"/>
  <c r="Q33" i="7" s="1"/>
  <c r="M28" i="7"/>
  <c r="B49" i="4"/>
  <c r="D45" i="4"/>
  <c r="Q32" i="7" s="1"/>
  <c r="Q29" i="7"/>
  <c r="D43" i="2"/>
  <c r="G177" i="7" s="1"/>
  <c r="G174" i="7"/>
  <c r="B75" i="2"/>
  <c r="D39" i="2"/>
  <c r="C178" i="7" s="1"/>
  <c r="C175" i="7"/>
  <c r="B49" i="2"/>
  <c r="B79" i="3"/>
  <c r="D43" i="3"/>
  <c r="G61" i="7" s="1"/>
  <c r="G58" i="7"/>
  <c r="B74" i="3"/>
  <c r="D38" i="3"/>
  <c r="C61" i="7" s="1"/>
  <c r="G63" i="7" s="1"/>
  <c r="C58" i="7"/>
  <c r="B48" i="3"/>
  <c r="B69" i="3"/>
  <c r="B80" i="4"/>
  <c r="D44" i="4"/>
  <c r="Q31" i="7" s="1"/>
  <c r="Q28" i="7"/>
  <c r="B70" i="4"/>
  <c r="B38" i="5"/>
  <c r="B72" i="5"/>
  <c r="B46" i="5"/>
  <c r="B47" i="5"/>
  <c r="B73" i="5"/>
  <c r="B39" i="5"/>
  <c r="G32" i="7"/>
  <c r="G29" i="7"/>
  <c r="B79" i="5"/>
  <c r="G31" i="7"/>
  <c r="G28" i="7"/>
  <c r="B80" i="5"/>
  <c r="B68" i="5"/>
  <c r="B69" i="5"/>
  <c r="B80" i="2"/>
  <c r="B75" i="3"/>
  <c r="B74" i="2"/>
  <c r="B77" i="1"/>
  <c r="B81" i="4"/>
  <c r="B76" i="1"/>
  <c r="B79" i="2"/>
  <c r="D38" i="5" l="1"/>
  <c r="C31" i="7" s="1"/>
  <c r="B49" i="5"/>
  <c r="D39" i="5"/>
  <c r="C32" i="7" s="1"/>
  <c r="B48" i="5"/>
  <c r="C28" i="7"/>
  <c r="B74" i="5"/>
  <c r="C29" i="7"/>
  <c r="B75" i="5"/>
  <c r="G33" i="7" l="1"/>
</calcChain>
</file>

<file path=xl/sharedStrings.xml><?xml version="1.0" encoding="utf-8"?>
<sst xmlns="http://schemas.openxmlformats.org/spreadsheetml/2006/main" count="1295" uniqueCount="202">
  <si>
    <t>Metric ($MM)</t>
  </si>
  <si>
    <t>Average 12 months Outstandings</t>
  </si>
  <si>
    <t>Provision for Loan Loss Rolling 12 Months</t>
  </si>
  <si>
    <t>Average 12 months Utilization</t>
  </si>
  <si>
    <t>Feb 15</t>
  </si>
  <si>
    <t>Mar 15</t>
  </si>
  <si>
    <t>Jun 15</t>
  </si>
  <si>
    <t>Sept 15</t>
  </si>
  <si>
    <t>Jan 14</t>
  </si>
  <si>
    <t>Feb 14</t>
  </si>
  <si>
    <t>Mar 14</t>
  </si>
  <si>
    <t>Apr 14</t>
  </si>
  <si>
    <t>May 14</t>
  </si>
  <si>
    <t>Jun 14</t>
  </si>
  <si>
    <t>July 14</t>
  </si>
  <si>
    <t>Aug 14</t>
  </si>
  <si>
    <t>Sept 14</t>
  </si>
  <si>
    <t>Oct 14</t>
  </si>
  <si>
    <t>Nov 14</t>
  </si>
  <si>
    <t>Dec 14</t>
  </si>
  <si>
    <t>Jan 15</t>
  </si>
  <si>
    <t>Apr 15</t>
  </si>
  <si>
    <t>May 15</t>
  </si>
  <si>
    <t>Jul 15</t>
  </si>
  <si>
    <t>Aug 15</t>
  </si>
  <si>
    <t>Oct 15</t>
  </si>
  <si>
    <t>Nov15</t>
  </si>
  <si>
    <t>Dec15</t>
  </si>
  <si>
    <t>Jan16</t>
  </si>
  <si>
    <t>Outstandings</t>
  </si>
  <si>
    <t>Letters of Credit</t>
  </si>
  <si>
    <t>Nonaccrual Loans</t>
  </si>
  <si>
    <t>NPL</t>
  </si>
  <si>
    <t>Net Charge-Offs (Monthly)</t>
  </si>
  <si>
    <t>Provisions (Monthly)</t>
  </si>
  <si>
    <t>Utilization (Outstandings + LCs)</t>
  </si>
  <si>
    <t>Cost of Credit (Spain)</t>
  </si>
  <si>
    <t xml:space="preserve">  Gross Charge-Offs (Monthly)</t>
  </si>
  <si>
    <t xml:space="preserve">  Recoveries (Monthly)</t>
  </si>
  <si>
    <t>Net Credit Losses (Monthly)</t>
  </si>
  <si>
    <t xml:space="preserve">  Gross Credit Losses (Monthly)</t>
  </si>
  <si>
    <t>N/A</t>
  </si>
  <si>
    <t>Grey fill indicates formulas</t>
  </si>
  <si>
    <t>Credit Loss data provided as proxies to show Gross Losses and Recoveries trends due to the absence of Gross Charge-offs and Recoveries for SC.</t>
  </si>
  <si>
    <t>12 months Metrics are not shown in formulas prior toDecember 2014 due to the unavailibilty of data prior to January 2014</t>
  </si>
  <si>
    <r>
      <t>·</t>
    </r>
    <r>
      <rPr>
        <sz val="7"/>
        <color theme="1"/>
        <rFont val="Times New Roman"/>
        <family val="1"/>
      </rPr>
      <t xml:space="preserve">         </t>
    </r>
    <r>
      <rPr>
        <sz val="11"/>
        <color theme="1"/>
        <rFont val="Calibri"/>
        <family val="2"/>
        <scheme val="minor"/>
      </rPr>
      <t>NPL Entries and NPL coverage %: we need to do the same exercise as for Cost of Credit across all 3 entities. Brian Lynch, once you have the definition, we’ll need that and the data so the RAS team can perform the analysis (Michael Z – Please coordinate with Brian)</t>
    </r>
  </si>
  <si>
    <t>NPL Entries (%)</t>
  </si>
  <si>
    <t>New from Group Dec-15</t>
  </si>
  <si>
    <r>
      <t>NPL entries (last 12 months) / avg credit exposure</t>
    </r>
    <r>
      <rPr>
        <b/>
        <i/>
        <sz val="11"/>
        <color rgb="FF000000"/>
        <rFont val="Calibri"/>
        <family val="2"/>
      </rPr>
      <t xml:space="preserve"> (last 12 months)</t>
    </r>
    <r>
      <rPr>
        <sz val="11"/>
        <color rgb="FF000000"/>
        <rFont val="Calibri"/>
        <family val="2"/>
      </rPr>
      <t xml:space="preserve"> - Limit should not go beyond a medium volatility setting measured as 2 standard deviations in a historic series </t>
    </r>
  </si>
  <si>
    <t>US entities will apply group definition.</t>
  </si>
  <si>
    <t>US will use local criteria for NPL entries</t>
  </si>
  <si>
    <t>Calibration TBD</t>
  </si>
  <si>
    <t>NPL coverage ratio (%)</t>
  </si>
  <si>
    <r>
      <t>Provisions reserves / non-performing loans</t>
    </r>
    <r>
      <rPr>
        <sz val="11"/>
        <color rgb="FF000000"/>
        <rFont val="Calibri"/>
        <family val="2"/>
      </rPr>
      <t xml:space="preserve"> - Limit should not go beyond a medium volatility setting measured as 2 standard deviations in a historic series </t>
    </r>
  </si>
  <si>
    <t>To be discussed with Group</t>
  </si>
  <si>
    <t>PR comments: Why put a limit to this metric? It is a very subjective metric and establishing a limit is not liked by the auditors nor regulator.  Metric could be monitored to ensure that expected losses are adequately provisioned but metric should not be limited.  In Puerto Rico by regulation and as a regular prudent practice, we recognize losses as partial charge offs if needed.</t>
  </si>
  <si>
    <t xml:space="preserve">If results are higher, it can be interpreted as a method of tax evasion. If results are lower, it means that expected losses are not provisioned as needed. </t>
  </si>
  <si>
    <t>Cost of Credit</t>
  </si>
  <si>
    <t>New from Group Dec-15 / New 2016 SHUSA and Subs</t>
  </si>
  <si>
    <r>
      <t xml:space="preserve">Cumulative net provisions over the last 12 months / Average loan portfolio over the same period. </t>
    </r>
    <r>
      <rPr>
        <sz val="11"/>
        <color rgb="FF000000"/>
        <rFont val="Calibri"/>
        <family val="2"/>
      </rPr>
      <t xml:space="preserve">Where Net Credit Losses = Gross credit losses </t>
    </r>
    <r>
      <rPr>
        <i/>
        <sz val="11"/>
        <color rgb="FF000000"/>
        <rFont val="Calibri"/>
        <family val="2"/>
      </rPr>
      <t xml:space="preserve">minus </t>
    </r>
    <r>
      <rPr>
        <sz val="11"/>
        <color rgb="FF000000"/>
        <rFont val="Calibri"/>
        <family val="2"/>
      </rPr>
      <t xml:space="preserve">Recovery of NPLs during the period </t>
    </r>
    <r>
      <rPr>
        <i/>
        <sz val="11"/>
        <color rgb="FF000000"/>
        <rFont val="Calibri"/>
        <family val="2"/>
      </rPr>
      <t>AND</t>
    </r>
    <r>
      <rPr>
        <sz val="11"/>
        <color rgb="FF000000"/>
        <rFont val="Calibri"/>
        <family val="2"/>
      </rPr>
      <t xml:space="preserve"> Loan Portfolio = Amount drawn down + SBLCs - Limit should not go beyond a medium volatility setting measured as 2 standard deviations in a historic series or maximum change in ICAAP stress exercise (FRB adverse for SHUSA and subs?)</t>
    </r>
  </si>
  <si>
    <t>US entities will use the cost of credit metric that is included in the Monthly Risk Report as coordinated by Risk MI.</t>
  </si>
  <si>
    <t>New 2016</t>
  </si>
  <si>
    <t>Cost of Credit (Local)</t>
  </si>
  <si>
    <t>Diff. Spain vs Local</t>
  </si>
  <si>
    <t>Denominator uses Actuals</t>
  </si>
  <si>
    <t>Denominator uses Averages</t>
  </si>
  <si>
    <t>Averages vs Actuals</t>
  </si>
  <si>
    <t>Std (Spain)</t>
  </si>
  <si>
    <t>Std (Local)</t>
  </si>
  <si>
    <t>Mean (Spain)</t>
  </si>
  <si>
    <t>Mean (Local)</t>
  </si>
  <si>
    <t>Mean+1 Std (Spain)</t>
  </si>
  <si>
    <t>Mean+2 Std (Spain)</t>
  </si>
  <si>
    <t>Mean+1 Std (Local)</t>
  </si>
  <si>
    <t>Mean+2 Std (Local)</t>
  </si>
  <si>
    <t>Std (Spain-Local)</t>
  </si>
  <si>
    <t>Mean (Spain-Local)</t>
  </si>
  <si>
    <t>Mean+1 Std (Spain-Local)</t>
  </si>
  <si>
    <t>Mean+2 Std (Spain-Local)</t>
  </si>
  <si>
    <t>Std (Spain Avgs-Actuals)</t>
  </si>
  <si>
    <t>Mean (Spain Avgs-Actuals)</t>
  </si>
  <si>
    <t>Mean+1 Std (Spain Avgs-Actuals)</t>
  </si>
  <si>
    <t>Mean+2 Std (Spain Avgs-Actuals)</t>
  </si>
  <si>
    <t>Std (Local Avgs-Actuals)</t>
  </si>
  <si>
    <t>Mean (Local Avgs-Actuals)</t>
  </si>
  <si>
    <t>Mean+1 Std (Local Avgs-Actuals)</t>
  </si>
  <si>
    <t>Mean+2 Std (Local Avgs-Actuals)</t>
  </si>
  <si>
    <t>Mean</t>
  </si>
  <si>
    <t>Std</t>
  </si>
  <si>
    <t>Mean+1 Std</t>
  </si>
  <si>
    <t>Mean+2 Std</t>
  </si>
  <si>
    <t>Breach Count</t>
  </si>
  <si>
    <t>Trigger</t>
  </si>
  <si>
    <t>Limit</t>
  </si>
  <si>
    <t>Total Count</t>
  </si>
  <si>
    <t xml:space="preserve">Cost of Credit Definition: </t>
  </si>
  <si>
    <t>Provisions for Loan Loss 12 Month Rolling/Average 12 Month Utilization</t>
  </si>
  <si>
    <t>Spain:</t>
  </si>
  <si>
    <t>Local:</t>
  </si>
  <si>
    <t>Provisions for Loan Loss 12 Month Rolling/Average 12 Month Outstanding</t>
  </si>
  <si>
    <t>Stats:</t>
  </si>
  <si>
    <t>Breach Count:</t>
  </si>
  <si>
    <t>Trigger(Spain)</t>
  </si>
  <si>
    <t>Limit(Spain)</t>
  </si>
  <si>
    <t>Trigger(Local)</t>
  </si>
  <si>
    <t>Limit(Local)</t>
  </si>
  <si>
    <t>Jan 13</t>
  </si>
  <si>
    <t>Feb 13</t>
  </si>
  <si>
    <t>Mar 13</t>
  </si>
  <si>
    <t>Apr 13</t>
  </si>
  <si>
    <t>May 13</t>
  </si>
  <si>
    <t>Jun 13</t>
  </si>
  <si>
    <t>July 13</t>
  </si>
  <si>
    <t>Aug 13</t>
  </si>
  <si>
    <t>Sept 13</t>
  </si>
  <si>
    <t>Oct 13</t>
  </si>
  <si>
    <t>Nov 13</t>
  </si>
  <si>
    <t>Dec 13</t>
  </si>
  <si>
    <t>Regarding NY Letters of Credit, NY customers are large customers classified under the Global Corporate Banking business line, these customers are more likely to use such instruments.</t>
  </si>
  <si>
    <t>A letter of credit is a letter from a bank guaranteeing that a buyer's payment to a seller will be received on time and for the correct amount. In the event that the buyer is unable to make payment on the purchase, the bank will be required to cover the full or remaining amount of the purchase.</t>
  </si>
  <si>
    <t>Why NY has larger Letters of Credit?</t>
  </si>
  <si>
    <t>Net Charge Offs Rolling 12 Months</t>
  </si>
  <si>
    <t>NCO/Utilization</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</si>
  <si>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</si>
  <si>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</si>
  <si>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</si>
  <si>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</si>
  <si>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</si>
  <si>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</si>
  <si>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</si>
  <si>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</si>
  <si>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</si>
  <si>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</si>
  <si>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</si>
  <si>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</si>
  <si>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</si>
  <si>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</si>
  <si>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</si>
  <si>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</si>
  <si>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</si>
  <si>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</si>
  <si>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</si>
  <si>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</si>
  <si>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</si>
  <si>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</si>
  <si>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</si>
  <si>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</si>
  <si>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Feb 16</t>
  </si>
  <si>
    <t>ACL</t>
  </si>
  <si>
    <t>*Red and Amber Line indicate trigger and limit for Cost of Credit under Spain definition</t>
  </si>
  <si>
    <t>Supplementary</t>
  </si>
  <si>
    <t>Net Charge-Offs Rolling 12 Months</t>
  </si>
  <si>
    <t>**No NCO for NY</t>
  </si>
  <si>
    <t>Single Factor Analysis</t>
  </si>
  <si>
    <t>**Utilization data is available from Jan 14</t>
  </si>
  <si>
    <t>Net Charge-Offs 12 Months Rolling</t>
  </si>
  <si>
    <t>Provisions 12 Months Rolling</t>
  </si>
  <si>
    <t>NCO &amp; Provisions &amp; ACL Change (Single Factor Analysis)</t>
  </si>
  <si>
    <t>Net Charge-Offs 12 Month Rolling</t>
  </si>
  <si>
    <t>Provisions 12 Month Rolling</t>
  </si>
  <si>
    <t>Allowance for Credit Loss 12 Month Rolling Chagne</t>
  </si>
  <si>
    <t>Net Charge-Offs</t>
  </si>
  <si>
    <t>Provisions</t>
  </si>
  <si>
    <t>Allowance for Credit Loss</t>
  </si>
  <si>
    <t>Sample Size</t>
  </si>
  <si>
    <t>Stats and Counts</t>
  </si>
  <si>
    <t>Breach %</t>
  </si>
  <si>
    <t>Local:                NCO 12 Months Rolling/Utilization 12 Months Rolling</t>
  </si>
  <si>
    <t>NCO/Utilization Definition:</t>
  </si>
  <si>
    <t>*NCO 12 Month Rolling is available from Dec 14</t>
  </si>
  <si>
    <t>**NCO 12 Months Rolling is available from Dec 14</t>
  </si>
  <si>
    <t>ALLL</t>
  </si>
  <si>
    <t>ACL 12 Months Rolling Change (Final)</t>
  </si>
  <si>
    <t xml:space="preserve">ACL 12 Months Rolling Change </t>
  </si>
  <si>
    <t>ACL 12 Months Rolling</t>
  </si>
  <si>
    <t>ACL 12 Months Rolling Change Diff.</t>
  </si>
  <si>
    <t>ACL 12 Months Rolling Change (Calculated)</t>
  </si>
  <si>
    <t>SC Total Portfolio</t>
  </si>
  <si>
    <t>Delinquency 61+ DPD</t>
  </si>
  <si>
    <t>SBNA</t>
  </si>
  <si>
    <t>ALLL 12 Months Rolling</t>
  </si>
  <si>
    <t>ALLL 12 Months Rolling Change</t>
  </si>
  <si>
    <t>NPL vs. 61+ Delinquency</t>
  </si>
  <si>
    <t>61+ DPD as % of NPL</t>
  </si>
  <si>
    <t>Overdue time is at least 90 days</t>
  </si>
  <si>
    <t>NPL vs Delinquency 61+:</t>
  </si>
  <si>
    <t>61+</t>
  </si>
  <si>
    <t>Days Past Due</t>
  </si>
  <si>
    <t>DPD</t>
  </si>
  <si>
    <t>NPL vs. 61+ Delinquency (Monthly Actuals)</t>
  </si>
  <si>
    <t>*Numbers are monthly actuals in MM</t>
  </si>
  <si>
    <t>ACL 12 Month Rolling Change (Calculated)</t>
  </si>
  <si>
    <t>Overdue time is between 61 and 89 days</t>
  </si>
  <si>
    <t>trigger/indicator for funding plan</t>
  </si>
  <si>
    <t>NPL/avg exposure</t>
  </si>
  <si>
    <t>NPL/gross no-performing loan</t>
  </si>
  <si>
    <t>NPL Coverage</t>
  </si>
  <si>
    <t>NCO vs 60 delinquency</t>
  </si>
  <si>
    <t>ALLL Reserves is for Outstanding balances, funded exposure only</t>
  </si>
  <si>
    <t xml:space="preserve">ACL Reserves is for total exposure, funded exposure+unfunded exposure( is covered by contingent reserves) </t>
  </si>
  <si>
    <t>Unfunded exposure can be split into Letters of Credit and Type A Availability</t>
  </si>
  <si>
    <t>Utilization=Outstanding(funded exposure)+Letters of Credit(part of unfunded exposure)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</si>
</sst>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
    <numFmt numFmtId="165" formatCode="#,##0.0000000,,"/>
    <numFmt numFmtId="166" formatCode="0.0"/>
    <numFmt numFmtId="167" formatCode="_(* #,##0_);_(* \(#,##0\);_(* &quot;-&quot;??_);_(@_)"/>
    <numFmt numFmtId="168" formatCode="&quot;$&quot;\ #,###,,"/>
  </numFmts>
  <fonts count="23" x14ac:knownFonts="1">
    <font>
      <sz val="11"/>
      <color theme="1"/>
      <name val="Calibri"/>
      <family val="2"/>
      <scheme val="minor"/>
    </font>
    <font>
      <b/>
      <sz val="11"/>
      <color rgb="FFFFFFFF"/>
      <name val="Calibri"/>
      <family val="2"/>
    </font>
    <font>
      <sz val="11"/>
      <color theme="1"/>
      <name val="Calibri"/>
      <family val="2"/>
    </font>
    <font>
      <sz val="10"/>
      <name val="Arial"/>
      <family val="2"/>
    </font>
    <font>
      <b/>
      <sz val="11"/>
      <name val="Calibri"/>
      <family val="2"/>
    </font>
    <font>
      <sz val="11"/>
      <name val="Calibri"/>
      <family val="2"/>
    </font>
    <font>
      <sz val="11"/>
      <color theme="1"/>
      <name val="Calibri"/>
      <family val="2"/>
      <scheme val="minor"/>
    </font>
    <font>
      <sz val="11"/>
      <color theme="1"/>
      <name val="Symbol"/>
      <family val="1"/>
      <charset val="2"/>
    </font>
    <font>
      <sz val="7"/>
      <color theme="1"/>
      <name val="Times New Roman"/>
      <family val="1"/>
    </font>
    <font>
      <sz val="11"/>
      <color rgb="FF1F497D"/>
      <name val="Calibri"/>
      <family val="2"/>
      <scheme val="minor"/>
    </font>
    <font>
      <sz val="11"/>
      <color rgb="FF000000"/>
      <name val="Calibri"/>
      <family val="2"/>
    </font>
    <font>
      <b/>
      <sz val="11"/>
      <color rgb="FF000000"/>
      <name val="Calibri"/>
      <family val="2"/>
    </font>
    <font>
      <b/>
      <i/>
      <sz val="11"/>
      <color rgb="FF000000"/>
      <name val="Calibri"/>
      <family val="2"/>
    </font>
    <font>
      <i/>
      <sz val="11"/>
      <color rgb="FF000000"/>
      <name val="Calibri"/>
      <family val="2"/>
    </font>
    <font>
      <b/>
      <sz val="11"/>
      <color theme="1"/>
      <name val="Calibri"/>
      <family val="2"/>
    </font>
    <font>
      <b/>
      <sz val="11"/>
      <color theme="1"/>
      <name val="Calibri"/>
      <family val="2"/>
      <scheme val="minor"/>
    </font>
    <font>
      <sz val="8"/>
      <name val="Arial"/>
      <family val="2"/>
    </font>
    <font>
      <b/>
      <sz val="16"/>
      <color theme="1"/>
      <name val="Calibri"/>
      <family val="2"/>
      <scheme val="minor"/>
    </font>
    <font>
      <b/>
      <sz val="16"/>
      <color theme="0"/>
      <name val="Calibri"/>
      <family val="2"/>
      <scheme val="minor"/>
    </font>
    <font>
      <b/>
      <u/>
      <sz val="11"/>
      <color theme="1"/>
      <name val="Calibri"/>
      <family val="2"/>
      <scheme val="minor"/>
    </font>
    <font>
      <b/>
      <sz val="11"/>
      <color rgb="FFFF0000"/>
      <name val="Calibri"/>
      <family val="2"/>
    </font>
    <font>
      <b/>
      <sz val="11"/>
      <color theme="0"/>
      <name val="Calibri"/>
      <family val="2"/>
    </font>
    <font>
      <sz val="9"/>
      <color rgb="FF000000"/>
      <name val="Arial"/>
      <family val="2"/>
    </font>
  </fonts>
  <fills count="10">
    <fill>
      <patternFill patternType="none"/>
    </fill>
    <fill>
      <patternFill patternType="gray125"/>
    </fill>
    <fill>
      <patternFill patternType="solid">
        <fgColor rgb="FFFF0000"/>
        <bgColor rgb="FF000000"/>
      </patternFill>
    </fill>
    <fill>
      <patternFill patternType="solid">
        <fgColor theme="0" tint="-0.249977111117893"/>
        <bgColor indexed="64"/>
      </patternFill>
    </fill>
    <fill>
      <patternFill patternType="solid">
        <fgColor rgb="FFFFC000"/>
        <bgColor indexed="64"/>
      </patternFill>
    </fill>
    <fill>
      <patternFill patternType="solid">
        <fgColor rgb="FFD9D9D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7">
    <xf numFmtId="0" fontId="0" fillId="0" borderId="0"/>
    <xf numFmtId="0" fontId="3" fillId="0" borderId="0"/>
    <xf numFmtId="0" fontId="3" fillId="0" borderId="0"/>
    <xf numFmtId="9" fontId="6" fillId="0" borderId="0" applyFont="0" applyFill="0" applyBorder="0" applyAlignment="0" applyProtection="0"/>
    <xf numFmtId="43" fontId="6" fillId="0" borderId="0" applyFont="0" applyFill="0" applyBorder="0" applyAlignment="0" applyProtection="0"/>
    <xf numFmtId="0" fontId="16" fillId="0" borderId="0"/>
    <xf numFmtId="44" fontId="6" fillId="0" borderId="0" applyFont="0" applyFill="0" applyBorder="0" applyAlignment="0" applyProtection="0"/>
  </cellStyleXfs>
  <cellXfs count="121">
    <xf numFmtId="0" fontId="0" fillId="0" borderId="0" xfId="0"/>
    <xf numFmtId="0" fontId="1" fillId="2" borderId="1" xfId="0" applyFont="1" applyFill="1" applyBorder="1" applyAlignment="1">
      <alignment horizontal="center" vertical="center" wrapText="1"/>
    </xf>
    <xf numFmtId="17" fontId="1" fillId="2" borderId="1" xfId="0" quotePrefix="1" applyNumberFormat="1" applyFont="1" applyFill="1" applyBorder="1" applyAlignment="1">
      <alignment horizontal="center" vertical="center"/>
    </xf>
    <xf numFmtId="0" fontId="4" fillId="0" borderId="1" xfId="1" applyFont="1" applyFill="1" applyBorder="1"/>
    <xf numFmtId="164" fontId="2" fillId="0" borderId="1" xfId="0" applyNumberFormat="1" applyFont="1" applyFill="1" applyBorder="1"/>
    <xf numFmtId="17" fontId="1" fillId="2" borderId="0" xfId="0" quotePrefix="1" applyNumberFormat="1" applyFont="1" applyFill="1" applyBorder="1" applyAlignment="1">
      <alignment horizontal="center" vertical="center"/>
    </xf>
    <xf numFmtId="0" fontId="2" fillId="0" borderId="0" xfId="0" applyFont="1" applyFill="1" applyBorder="1"/>
    <xf numFmtId="164" fontId="2" fillId="0" borderId="0" xfId="0" applyNumberFormat="1" applyFont="1" applyFill="1" applyBorder="1"/>
    <xf numFmtId="165" fontId="2" fillId="0" borderId="0" xfId="0" applyNumberFormat="1" applyFont="1" applyFill="1" applyBorder="1"/>
    <xf numFmtId="164" fontId="2" fillId="3" borderId="1" xfId="0" applyNumberFormat="1" applyFont="1" applyFill="1" applyBorder="1"/>
    <xf numFmtId="164" fontId="0" fillId="0" borderId="0" xfId="0" applyNumberFormat="1"/>
    <xf numFmtId="10" fontId="2" fillId="3" borderId="1" xfId="0" applyNumberFormat="1" applyFont="1" applyFill="1" applyBorder="1"/>
    <xf numFmtId="0" fontId="4" fillId="4" borderId="1" xfId="1" applyFont="1" applyFill="1" applyBorder="1"/>
    <xf numFmtId="164" fontId="2" fillId="4" borderId="1" xfId="0" applyNumberFormat="1" applyFont="1" applyFill="1" applyBorder="1"/>
    <xf numFmtId="0" fontId="0" fillId="4" borderId="0" xfId="0" applyFill="1"/>
    <xf numFmtId="164" fontId="2" fillId="4" borderId="1" xfId="0" applyNumberFormat="1" applyFont="1" applyFill="1" applyBorder="1" applyAlignment="1">
      <alignment horizontal="center" vertical="center"/>
    </xf>
    <xf numFmtId="0" fontId="2" fillId="0" borderId="0" xfId="0" applyFont="1" applyFill="1" applyBorder="1" applyAlignment="1">
      <alignment wrapText="1"/>
    </xf>
    <xf numFmtId="0" fontId="5" fillId="3" borderId="1" xfId="1" applyFont="1" applyFill="1" applyBorder="1"/>
    <xf numFmtId="0" fontId="7" fillId="0" borderId="0" xfId="0" applyFont="1" applyAlignment="1">
      <alignment horizontal="left" vertical="center" indent="5"/>
    </xf>
    <xf numFmtId="0" fontId="9" fillId="0" borderId="0" xfId="0" applyFont="1" applyAlignment="1">
      <alignment vertical="center"/>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4" xfId="0" applyFont="1" applyFill="1" applyBorder="1"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10" fontId="2" fillId="0" borderId="0" xfId="3" applyNumberFormat="1" applyFont="1" applyFill="1" applyBorder="1"/>
    <xf numFmtId="10" fontId="2" fillId="0" borderId="0" xfId="0" applyNumberFormat="1" applyFont="1" applyFill="1" applyBorder="1"/>
    <xf numFmtId="0" fontId="2" fillId="0" borderId="0" xfId="0" applyFont="1" applyFill="1" applyBorder="1" applyAlignment="1">
      <alignment horizontal="left" vertical="top" wrapText="1"/>
    </xf>
    <xf numFmtId="0" fontId="2" fillId="0" borderId="7" xfId="0" applyFont="1" applyFill="1" applyBorder="1"/>
    <xf numFmtId="10" fontId="2" fillId="0" borderId="7" xfId="0" applyNumberFormat="1" applyFont="1" applyFill="1" applyBorder="1"/>
    <xf numFmtId="0" fontId="0" fillId="0" borderId="0" xfId="0" applyFill="1"/>
    <xf numFmtId="0" fontId="14" fillId="3" borderId="8" xfId="0" applyFont="1" applyFill="1" applyBorder="1" applyAlignment="1">
      <alignment horizontal="left" vertical="top" wrapText="1"/>
    </xf>
    <xf numFmtId="0" fontId="2" fillId="3" borderId="8" xfId="0" applyFont="1" applyFill="1" applyBorder="1"/>
    <xf numFmtId="0" fontId="0" fillId="3" borderId="8" xfId="0" applyFill="1" applyBorder="1"/>
    <xf numFmtId="0" fontId="14" fillId="3" borderId="8" xfId="0" applyFont="1" applyFill="1" applyBorder="1"/>
    <xf numFmtId="10" fontId="2" fillId="3" borderId="0" xfId="0" applyNumberFormat="1" applyFont="1" applyFill="1" applyBorder="1"/>
    <xf numFmtId="10" fontId="2" fillId="3" borderId="0" xfId="3" applyNumberFormat="1" applyFont="1" applyFill="1" applyBorder="1"/>
    <xf numFmtId="0" fontId="14" fillId="0" borderId="0" xfId="0" applyFont="1" applyFill="1" applyBorder="1"/>
    <xf numFmtId="164" fontId="2" fillId="3" borderId="0" xfId="0" applyNumberFormat="1" applyFont="1" applyFill="1" applyBorder="1"/>
    <xf numFmtId="166" fontId="2" fillId="0" borderId="0" xfId="0" applyNumberFormat="1" applyFont="1" applyFill="1" applyBorder="1"/>
    <xf numFmtId="2" fontId="0" fillId="0" borderId="0" xfId="0" applyNumberFormat="1"/>
    <xf numFmtId="167" fontId="2" fillId="0" borderId="0" xfId="4" applyNumberFormat="1" applyFont="1" applyFill="1" applyBorder="1"/>
    <xf numFmtId="167" fontId="0" fillId="0" borderId="0" xfId="4" applyNumberFormat="1" applyFont="1"/>
    <xf numFmtId="0" fontId="2" fillId="3" borderId="0" xfId="0" applyFont="1" applyFill="1" applyBorder="1"/>
    <xf numFmtId="0" fontId="14" fillId="3" borderId="8" xfId="0" applyFont="1" applyFill="1" applyBorder="1" applyAlignment="1">
      <alignment horizontal="center"/>
    </xf>
    <xf numFmtId="0" fontId="15" fillId="0" borderId="0" xfId="0" applyFont="1"/>
    <xf numFmtId="0" fontId="15" fillId="0" borderId="9" xfId="0" applyFont="1" applyBorder="1"/>
    <xf numFmtId="0" fontId="0" fillId="0" borderId="9" xfId="0" applyBorder="1"/>
    <xf numFmtId="0" fontId="15" fillId="0" borderId="10" xfId="0" applyFont="1" applyBorder="1"/>
    <xf numFmtId="0" fontId="0" fillId="0" borderId="10" xfId="0" applyBorder="1"/>
    <xf numFmtId="10" fontId="0" fillId="0" borderId="0" xfId="3" applyNumberFormat="1" applyFont="1"/>
    <xf numFmtId="0" fontId="0" fillId="0" borderId="0" xfId="0" applyFont="1" applyAlignment="1">
      <alignment horizontal="left"/>
    </xf>
    <xf numFmtId="0" fontId="15" fillId="0" borderId="11" xfId="0" applyFont="1" applyBorder="1"/>
    <xf numFmtId="0" fontId="0" fillId="0" borderId="12" xfId="0" applyBorder="1"/>
    <xf numFmtId="0" fontId="15" fillId="0" borderId="13" xfId="0" applyFont="1" applyBorder="1"/>
    <xf numFmtId="0" fontId="0" fillId="0" borderId="14" xfId="0" applyBorder="1"/>
    <xf numFmtId="0" fontId="2" fillId="3" borderId="0" xfId="0" applyNumberFormat="1" applyFont="1" applyFill="1" applyBorder="1"/>
    <xf numFmtId="10" fontId="0" fillId="0" borderId="0" xfId="0" applyNumberFormat="1" applyFont="1" applyAlignment="1">
      <alignment horizontal="left"/>
    </xf>
    <xf numFmtId="0" fontId="0" fillId="0" borderId="0" xfId="0" applyNumberFormat="1" applyFont="1" applyAlignment="1">
      <alignment horizontal="right"/>
    </xf>
    <xf numFmtId="10" fontId="0" fillId="0" borderId="0" xfId="0" applyNumberFormat="1"/>
    <xf numFmtId="0" fontId="0" fillId="0" borderId="0" xfId="4" applyNumberFormat="1" applyFont="1"/>
    <xf numFmtId="0" fontId="0" fillId="0" borderId="0" xfId="0" applyNumberFormat="1"/>
    <xf numFmtId="0" fontId="15" fillId="3" borderId="8" xfId="0" applyFont="1" applyFill="1" applyBorder="1" applyAlignment="1">
      <alignment horizontal="center"/>
    </xf>
    <xf numFmtId="0" fontId="2" fillId="0" borderId="0" xfId="0" applyNumberFormat="1" applyFont="1" applyFill="1" applyBorder="1"/>
    <xf numFmtId="9" fontId="0" fillId="0" borderId="0" xfId="3" applyFont="1"/>
    <xf numFmtId="0" fontId="15" fillId="3" borderId="8" xfId="0" applyFont="1" applyFill="1" applyBorder="1" applyAlignment="1">
      <alignment horizontal="center"/>
    </xf>
    <xf numFmtId="0" fontId="4" fillId="0" borderId="0" xfId="1" applyFont="1" applyFill="1" applyBorder="1"/>
    <xf numFmtId="164" fontId="0" fillId="0" borderId="0" xfId="0" applyNumberFormat="1" applyFill="1"/>
    <xf numFmtId="0" fontId="5" fillId="0" borderId="0" xfId="1" applyFont="1" applyFill="1" applyBorder="1"/>
    <xf numFmtId="0" fontId="5" fillId="3" borderId="15" xfId="1" applyFont="1" applyFill="1" applyBorder="1"/>
    <xf numFmtId="164" fontId="2" fillId="3" borderId="16" xfId="0" applyNumberFormat="1" applyFont="1" applyFill="1" applyBorder="1"/>
    <xf numFmtId="0" fontId="0" fillId="6" borderId="0" xfId="0" applyFill="1"/>
    <xf numFmtId="0" fontId="0" fillId="0" borderId="0" xfId="0" applyFont="1"/>
    <xf numFmtId="0" fontId="0" fillId="0" borderId="0" xfId="0" applyFont="1" applyFill="1"/>
    <xf numFmtId="0" fontId="19" fillId="0" borderId="0" xfId="0" applyFont="1"/>
    <xf numFmtId="0" fontId="19" fillId="0" borderId="0" xfId="0" applyFont="1" applyFill="1"/>
    <xf numFmtId="0" fontId="15" fillId="0" borderId="0" xfId="0" applyFont="1" applyBorder="1"/>
    <xf numFmtId="0" fontId="0" fillId="0" borderId="0" xfId="0" applyBorder="1"/>
    <xf numFmtId="0" fontId="15" fillId="0" borderId="15" xfId="0" applyFont="1" applyBorder="1"/>
    <xf numFmtId="0" fontId="15" fillId="0" borderId="8" xfId="0" applyFont="1" applyBorder="1"/>
    <xf numFmtId="0" fontId="0" fillId="0" borderId="8" xfId="0" applyBorder="1"/>
    <xf numFmtId="0" fontId="0" fillId="0" borderId="16" xfId="0" applyBorder="1"/>
    <xf numFmtId="164" fontId="2" fillId="7" borderId="0" xfId="0" applyNumberFormat="1" applyFont="1" applyFill="1" applyBorder="1"/>
    <xf numFmtId="164" fontId="20" fillId="7" borderId="0" xfId="0" applyNumberFormat="1" applyFont="1" applyFill="1" applyBorder="1"/>
    <xf numFmtId="164" fontId="4" fillId="0" borderId="0" xfId="0" applyNumberFormat="1" applyFont="1" applyFill="1" applyBorder="1"/>
    <xf numFmtId="0" fontId="15" fillId="3" borderId="8" xfId="0" applyFont="1" applyFill="1" applyBorder="1" applyAlignment="1">
      <alignment horizontal="center"/>
    </xf>
    <xf numFmtId="17" fontId="21" fillId="8" borderId="1" xfId="0" applyNumberFormat="1" applyFont="1" applyFill="1" applyBorder="1" applyAlignment="1">
      <alignment horizontal="center"/>
    </xf>
    <xf numFmtId="17" fontId="11" fillId="0" borderId="1" xfId="0" applyNumberFormat="1" applyFont="1" applyFill="1" applyBorder="1" applyAlignment="1">
      <alignment horizontal="center"/>
    </xf>
    <xf numFmtId="17" fontId="11" fillId="9" borderId="1" xfId="0" applyNumberFormat="1" applyFont="1" applyFill="1" applyBorder="1" applyAlignment="1">
      <alignment horizontal="center"/>
    </xf>
    <xf numFmtId="0" fontId="22" fillId="0" borderId="0" xfId="0" applyFont="1" applyFill="1" applyBorder="1"/>
    <xf numFmtId="168" fontId="2" fillId="0" borderId="1" xfId="6" applyNumberFormat="1" applyFont="1" applyFill="1" applyBorder="1"/>
    <xf numFmtId="168" fontId="2" fillId="9" borderId="1" xfId="6" applyNumberFormat="1" applyFont="1" applyFill="1" applyBorder="1"/>
    <xf numFmtId="0" fontId="4" fillId="3" borderId="1" xfId="1" applyFont="1" applyFill="1" applyBorder="1"/>
    <xf numFmtId="17" fontId="11" fillId="0" borderId="1" xfId="0" applyNumberFormat="1" applyFont="1" applyFill="1" applyBorder="1" applyAlignment="1">
      <alignment horizontal="left"/>
    </xf>
    <xf numFmtId="0" fontId="0" fillId="0" borderId="1" xfId="0" applyBorder="1"/>
    <xf numFmtId="17" fontId="11" fillId="0" borderId="0" xfId="0" applyNumberFormat="1" applyFont="1" applyFill="1" applyBorder="1" applyAlignment="1">
      <alignment horizontal="left"/>
    </xf>
    <xf numFmtId="9" fontId="2" fillId="0" borderId="0" xfId="3" applyFont="1" applyFill="1" applyBorder="1"/>
    <xf numFmtId="0" fontId="15" fillId="3" borderId="8" xfId="0" applyFont="1" applyFill="1" applyBorder="1"/>
    <xf numFmtId="16" fontId="14" fillId="3" borderId="8" xfId="0" applyNumberFormat="1" applyFont="1" applyFill="1" applyBorder="1" applyAlignment="1">
      <alignment horizontal="center"/>
    </xf>
    <xf numFmtId="0" fontId="0" fillId="0" borderId="11" xfId="0" applyBorder="1"/>
    <xf numFmtId="0" fontId="0" fillId="0" borderId="17" xfId="0" applyBorder="1"/>
    <xf numFmtId="0" fontId="0" fillId="0" borderId="18" xfId="0" applyBorder="1"/>
    <xf numFmtId="0" fontId="0" fillId="0" borderId="13" xfId="0" applyBorder="1"/>
    <xf numFmtId="0" fontId="18" fillId="6" borderId="0" xfId="0" applyFont="1" applyFill="1" applyBorder="1" applyAlignment="1">
      <alignment horizontal="center"/>
    </xf>
    <xf numFmtId="0" fontId="18" fillId="6" borderId="0" xfId="0" applyFont="1" applyFill="1" applyAlignment="1">
      <alignment horizontal="center"/>
    </xf>
    <xf numFmtId="0" fontId="19" fillId="0" borderId="0" xfId="0" applyFont="1" applyFill="1" applyAlignment="1">
      <alignment horizontal="left"/>
    </xf>
    <xf numFmtId="0" fontId="15" fillId="3" borderId="15" xfId="0" applyFont="1" applyFill="1" applyBorder="1" applyAlignment="1">
      <alignment horizontal="center"/>
    </xf>
    <xf numFmtId="0" fontId="15" fillId="3" borderId="8" xfId="0" applyFont="1" applyFill="1" applyBorder="1" applyAlignment="1">
      <alignment horizontal="center"/>
    </xf>
    <xf numFmtId="0" fontId="15" fillId="3" borderId="16" xfId="0" applyFont="1" applyFill="1" applyBorder="1" applyAlignment="1">
      <alignment horizontal="center"/>
    </xf>
    <xf numFmtId="10" fontId="15" fillId="3" borderId="15" xfId="0" applyNumberFormat="1" applyFont="1" applyFill="1" applyBorder="1" applyAlignment="1">
      <alignment horizontal="center"/>
    </xf>
    <xf numFmtId="10" fontId="15" fillId="3" borderId="8" xfId="0" applyNumberFormat="1" applyFont="1" applyFill="1" applyBorder="1" applyAlignment="1">
      <alignment horizontal="center"/>
    </xf>
    <xf numFmtId="10" fontId="15" fillId="3" borderId="16" xfId="0" applyNumberFormat="1" applyFont="1" applyFill="1" applyBorder="1" applyAlignment="1">
      <alignment horizontal="center"/>
    </xf>
    <xf numFmtId="0" fontId="17" fillId="0" borderId="0" xfId="0" applyFont="1" applyAlignment="1">
      <alignment horizontal="center"/>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0" fillId="5" borderId="2" xfId="0" applyFont="1" applyFill="1" applyBorder="1" applyAlignment="1">
      <alignment vertical="center" wrapText="1"/>
    </xf>
    <xf numFmtId="0" fontId="10" fillId="5" borderId="4" xfId="0" applyFont="1" applyFill="1" applyBorder="1" applyAlignment="1">
      <alignment vertical="center" wrapText="1"/>
    </xf>
    <xf numFmtId="0" fontId="11" fillId="5" borderId="2" xfId="0" applyFont="1" applyFill="1" applyBorder="1" applyAlignment="1">
      <alignment vertical="center" wrapText="1"/>
    </xf>
    <xf numFmtId="0" fontId="11" fillId="5" borderId="4" xfId="0" applyFont="1" applyFill="1" applyBorder="1" applyAlignment="1">
      <alignment vertical="center" wrapText="1"/>
    </xf>
    <xf numFmtId="0" fontId="10" fillId="5" borderId="6" xfId="0" applyFont="1" applyFill="1" applyBorder="1" applyAlignment="1">
      <alignment vertical="center" wrapText="1"/>
    </xf>
    <xf numFmtId="0" fontId="11" fillId="5" borderId="6" xfId="0" applyFont="1" applyFill="1" applyBorder="1" applyAlignment="1">
      <alignment vertical="center" wrapText="1"/>
    </xf>
  </cellXfs>
  <cellStyles count="7">
    <cellStyle name="Comma" xfId="4" builtinId="3"/>
    <cellStyle name="Currency" xfId="6" builtinId="4"/>
    <cellStyle name="Normal" xfId="0" builtinId="0"/>
    <cellStyle name="Normal 2" xfId="2"/>
    <cellStyle name="Normal 5 3" xfId="1"/>
    <cellStyle name="Normal 7" xfId="5"/>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NY</a:t>
            </a:r>
          </a:p>
        </c:rich>
      </c:tx>
      <c:layout/>
      <c:overlay val="0"/>
    </c:title>
    <c:autoTitleDeleted val="0"/>
    <c:plotArea>
      <c:layout/>
      <c:lineChart>
        <c:grouping val="standard"/>
        <c:varyColors val="0"/>
        <c:ser>
          <c:idx val="0"/>
          <c:order val="0"/>
          <c:tx>
            <c:strRef>
              <c:f>NY!$A$31</c:f>
              <c:strCache>
                <c:ptCount val="1"/>
                <c:pt idx="0">
                  <c:v>Cost of Credit (Spain)</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NY!$B$31:$Z$31</c:f>
              <c:numCache>
                <c:formatCode>0.00%</c:formatCode>
                <c:ptCount val="25"/>
                <c:pt idx="0">
                  <c:v>-8.5895054059357255E-4</c:v>
                </c:pt>
                <c:pt idx="1">
                  <c:v>1.8147887737028213E-3</c:v>
                </c:pt>
                <c:pt idx="2">
                  <c:v>7.1552691450398973E-3</c:v>
                </c:pt>
                <c:pt idx="3">
                  <c:v>7.6830948378481612E-3</c:v>
                </c:pt>
                <c:pt idx="4">
                  <c:v>1.3610180787526417E-2</c:v>
                </c:pt>
                <c:pt idx="5">
                  <c:v>7.5658681030584176E-3</c:v>
                </c:pt>
                <c:pt idx="6">
                  <c:v>2.7886090459330562E-2</c:v>
                </c:pt>
                <c:pt idx="7">
                  <c:v>3.1544182936041026E-2</c:v>
                </c:pt>
                <c:pt idx="8">
                  <c:v>1.6111486351464841E-2</c:v>
                </c:pt>
                <c:pt idx="9">
                  <c:v>1.5467961147045458E-2</c:v>
                </c:pt>
                <c:pt idx="10">
                  <c:v>1.5943865170970899E-2</c:v>
                </c:pt>
                <c:pt idx="11">
                  <c:v>1.7450878793019247E-2</c:v>
                </c:pt>
                <c:pt idx="12">
                  <c:v>2.2239256361888352E-2</c:v>
                </c:pt>
                <c:pt idx="13">
                  <c:v>2.428350432584812E-2</c:v>
                </c:pt>
                <c:pt idx="14">
                  <c:v>3.0291372085667782E-2</c:v>
                </c:pt>
                <c:pt idx="15">
                  <c:v>3.1623298592457175E-2</c:v>
                </c:pt>
                <c:pt idx="16">
                  <c:v>5.7512407577430978E-3</c:v>
                </c:pt>
                <c:pt idx="17">
                  <c:v>2.9439414095586092E-2</c:v>
                </c:pt>
                <c:pt idx="18">
                  <c:v>-2.5215704904382784E-3</c:v>
                </c:pt>
                <c:pt idx="19">
                  <c:v>-9.2637547742235329E-4</c:v>
                </c:pt>
                <c:pt idx="20">
                  <c:v>3.3241759968489896E-3</c:v>
                </c:pt>
                <c:pt idx="21">
                  <c:v>3.5487039956894196E-3</c:v>
                </c:pt>
                <c:pt idx="22">
                  <c:v>1.0275241789787804E-2</c:v>
                </c:pt>
                <c:pt idx="23">
                  <c:v>1.1254634953927662E-2</c:v>
                </c:pt>
                <c:pt idx="24">
                  <c:v>2.0698230724845147E-2</c:v>
                </c:pt>
              </c:numCache>
            </c:numRef>
          </c:val>
          <c:smooth val="0"/>
        </c:ser>
        <c:ser>
          <c:idx val="1"/>
          <c:order val="1"/>
          <c:tx>
            <c:strRef>
              <c:f>NY!$A$32</c:f>
              <c:strCache>
                <c:ptCount val="1"/>
                <c:pt idx="0">
                  <c:v>Cost of Credit (Local)</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NY!$B$32:$Z$32</c:f>
              <c:numCache>
                <c:formatCode>0.00%</c:formatCode>
                <c:ptCount val="25"/>
                <c:pt idx="0">
                  <c:v>-1.6122942821156373E-3</c:v>
                </c:pt>
                <c:pt idx="1">
                  <c:v>3.4113269190709792E-3</c:v>
                </c:pt>
                <c:pt idx="2">
                  <c:v>1.323203978092315E-2</c:v>
                </c:pt>
                <c:pt idx="3">
                  <c:v>1.2974122883091854E-2</c:v>
                </c:pt>
                <c:pt idx="4">
                  <c:v>2.110941047682021E-2</c:v>
                </c:pt>
                <c:pt idx="5">
                  <c:v>1.1628316304535142E-2</c:v>
                </c:pt>
                <c:pt idx="6">
                  <c:v>4.4129708662257738E-2</c:v>
                </c:pt>
                <c:pt idx="7">
                  <c:v>4.849846336250721E-2</c:v>
                </c:pt>
                <c:pt idx="8">
                  <c:v>2.4867229570549727E-2</c:v>
                </c:pt>
                <c:pt idx="9">
                  <c:v>2.3629553112778107E-2</c:v>
                </c:pt>
                <c:pt idx="10">
                  <c:v>2.4279950244633888E-2</c:v>
                </c:pt>
                <c:pt idx="11">
                  <c:v>2.680053488843763E-2</c:v>
                </c:pt>
                <c:pt idx="12">
                  <c:v>3.3045094543193994E-2</c:v>
                </c:pt>
                <c:pt idx="13">
                  <c:v>3.5305368749190824E-2</c:v>
                </c:pt>
                <c:pt idx="14">
                  <c:v>4.3005857047833961E-2</c:v>
                </c:pt>
                <c:pt idx="15">
                  <c:v>4.379504428108625E-2</c:v>
                </c:pt>
                <c:pt idx="16">
                  <c:v>7.8333962226338899E-3</c:v>
                </c:pt>
                <c:pt idx="17">
                  <c:v>3.9561193233372219E-2</c:v>
                </c:pt>
                <c:pt idx="18">
                  <c:v>-3.3446119653624349E-3</c:v>
                </c:pt>
                <c:pt idx="19">
                  <c:v>-1.2166490258092892E-3</c:v>
                </c:pt>
                <c:pt idx="20">
                  <c:v>4.2814566256028988E-3</c:v>
                </c:pt>
                <c:pt idx="21">
                  <c:v>4.5418064543786248E-3</c:v>
                </c:pt>
                <c:pt idx="22">
                  <c:v>1.3033864053044479E-2</c:v>
                </c:pt>
                <c:pt idx="23">
                  <c:v>1.4279069171130154E-2</c:v>
                </c:pt>
                <c:pt idx="24">
                  <c:v>2.6231185009183308E-2</c:v>
                </c:pt>
              </c:numCache>
            </c:numRef>
          </c:val>
          <c:smooth val="0"/>
        </c:ser>
        <c:dLbls>
          <c:showLegendKey val="0"/>
          <c:showVal val="0"/>
          <c:showCatName val="0"/>
          <c:showSerName val="0"/>
          <c:showPercent val="0"/>
          <c:showBubbleSize val="0"/>
        </c:dLbls>
        <c:marker val="1"/>
        <c:smooth val="0"/>
        <c:axId val="26388352"/>
        <c:axId val="37408128"/>
      </c:lineChart>
      <c:catAx>
        <c:axId val="26388352"/>
        <c:scaling>
          <c:orientation val="minMax"/>
        </c:scaling>
        <c:delete val="0"/>
        <c:axPos val="b"/>
        <c:majorTickMark val="out"/>
        <c:minorTickMark val="none"/>
        <c:tickLblPos val="nextTo"/>
        <c:crossAx val="37408128"/>
        <c:crosses val="autoZero"/>
        <c:auto val="1"/>
        <c:lblAlgn val="ctr"/>
        <c:lblOffset val="100"/>
        <c:noMultiLvlLbl val="0"/>
      </c:catAx>
      <c:valAx>
        <c:axId val="37408128"/>
        <c:scaling>
          <c:orientation val="minMax"/>
        </c:scaling>
        <c:delete val="0"/>
        <c:axPos val="l"/>
        <c:majorGridlines/>
        <c:numFmt formatCode="0.00%" sourceLinked="1"/>
        <c:majorTickMark val="out"/>
        <c:minorTickMark val="none"/>
        <c:tickLblPos val="nextTo"/>
        <c:crossAx val="263883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SBNA!$A$110</c:f>
              <c:strCache>
                <c:ptCount val="1"/>
                <c:pt idx="0">
                  <c:v>NPL</c:v>
                </c:pt>
              </c:strCache>
            </c:strRef>
          </c:tx>
          <c:cat>
            <c:strRef>
              <c:f>SBNA!$AL$109:$BK$109</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SBNA!$AL$110:$BK$110</c:f>
              <c:numCache>
                <c:formatCode>#,##0,,</c:formatCode>
                <c:ptCount val="26"/>
                <c:pt idx="0">
                  <c:v>1656153914.7049999</c:v>
                </c:pt>
                <c:pt idx="1">
                  <c:v>1653923564.947</c:v>
                </c:pt>
                <c:pt idx="2">
                  <c:v>1633705973.2275</c:v>
                </c:pt>
                <c:pt idx="3">
                  <c:v>1585063183.0810001</c:v>
                </c:pt>
                <c:pt idx="4">
                  <c:v>1575590386.8025</c:v>
                </c:pt>
                <c:pt idx="5">
                  <c:v>1554994248.3114996</c:v>
                </c:pt>
                <c:pt idx="6">
                  <c:v>1544619897.0085001</c:v>
                </c:pt>
                <c:pt idx="7">
                  <c:v>1561104733.6405001</c:v>
                </c:pt>
                <c:pt idx="8">
                  <c:v>978286994.296</c:v>
                </c:pt>
                <c:pt idx="9">
                  <c:v>952845535.64350009</c:v>
                </c:pt>
                <c:pt idx="10">
                  <c:v>971131571.6925</c:v>
                </c:pt>
                <c:pt idx="11">
                  <c:v>945136161.403</c:v>
                </c:pt>
                <c:pt idx="12">
                  <c:v>930474232.09750009</c:v>
                </c:pt>
                <c:pt idx="13">
                  <c:v>912209076.35949993</c:v>
                </c:pt>
                <c:pt idx="14">
                  <c:v>909137650.78600001</c:v>
                </c:pt>
                <c:pt idx="15">
                  <c:v>893542861.9545002</c:v>
                </c:pt>
                <c:pt idx="16">
                  <c:v>852498037.02399993</c:v>
                </c:pt>
                <c:pt idx="17">
                  <c:v>825499386.05950022</c:v>
                </c:pt>
                <c:pt idx="18">
                  <c:v>870379068.64549994</c:v>
                </c:pt>
                <c:pt idx="19">
                  <c:v>782238907.17549992</c:v>
                </c:pt>
                <c:pt idx="20">
                  <c:v>762608262.36450005</c:v>
                </c:pt>
                <c:pt idx="21">
                  <c:v>778231739.22849989</c:v>
                </c:pt>
                <c:pt idx="22">
                  <c:v>805200633.50450003</c:v>
                </c:pt>
                <c:pt idx="23">
                  <c:v>833662454.50250006</c:v>
                </c:pt>
                <c:pt idx="24">
                  <c:v>836597425.10240006</c:v>
                </c:pt>
                <c:pt idx="25">
                  <c:v>914418541.99129987</c:v>
                </c:pt>
              </c:numCache>
            </c:numRef>
          </c:val>
          <c:smooth val="0"/>
        </c:ser>
        <c:ser>
          <c:idx val="1"/>
          <c:order val="1"/>
          <c:tx>
            <c:strRef>
              <c:f>SBNA!$A$111</c:f>
              <c:strCache>
                <c:ptCount val="1"/>
                <c:pt idx="0">
                  <c:v>Delinquency 61+ DPD</c:v>
                </c:pt>
              </c:strCache>
            </c:strRef>
          </c:tx>
          <c:cat>
            <c:strRef>
              <c:f>SBNA!$AL$109:$BK$109</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SBNA!$AL$111:$BK$111</c:f>
              <c:numCache>
                <c:formatCode>#,##0,,</c:formatCode>
                <c:ptCount val="26"/>
                <c:pt idx="0">
                  <c:v>122377583.78599997</c:v>
                </c:pt>
                <c:pt idx="1">
                  <c:v>118052857.26900001</c:v>
                </c:pt>
                <c:pt idx="2">
                  <c:v>99849442.798500001</c:v>
                </c:pt>
                <c:pt idx="3">
                  <c:v>94160943.138999999</c:v>
                </c:pt>
                <c:pt idx="4">
                  <c:v>86508754.668999985</c:v>
                </c:pt>
                <c:pt idx="5">
                  <c:v>92508443.657499999</c:v>
                </c:pt>
                <c:pt idx="6">
                  <c:v>102208187.039</c:v>
                </c:pt>
                <c:pt idx="7">
                  <c:v>109344271.58999999</c:v>
                </c:pt>
                <c:pt idx="8">
                  <c:v>78162310.590000004</c:v>
                </c:pt>
                <c:pt idx="9">
                  <c:v>82487096.246999979</c:v>
                </c:pt>
                <c:pt idx="10">
                  <c:v>94708326.889999986</c:v>
                </c:pt>
                <c:pt idx="11">
                  <c:v>86511187.420000002</c:v>
                </c:pt>
                <c:pt idx="12">
                  <c:v>81935945.49000001</c:v>
                </c:pt>
                <c:pt idx="13">
                  <c:v>78176844.287500009</c:v>
                </c:pt>
                <c:pt idx="14">
                  <c:v>62706595.898000002</c:v>
                </c:pt>
                <c:pt idx="15">
                  <c:v>67987036.400000006</c:v>
                </c:pt>
                <c:pt idx="16">
                  <c:v>66939074.273000002</c:v>
                </c:pt>
                <c:pt idx="17">
                  <c:v>63897521.149999991</c:v>
                </c:pt>
                <c:pt idx="18">
                  <c:v>62174308.849999994</c:v>
                </c:pt>
                <c:pt idx="19">
                  <c:v>70948653.480000004</c:v>
                </c:pt>
                <c:pt idx="20">
                  <c:v>72458005.280000016</c:v>
                </c:pt>
                <c:pt idx="21">
                  <c:v>58840693.684999995</c:v>
                </c:pt>
                <c:pt idx="22">
                  <c:v>72652922.98999998</c:v>
                </c:pt>
                <c:pt idx="23">
                  <c:v>63650055.137799993</c:v>
                </c:pt>
                <c:pt idx="24">
                  <c:v>110495662.32510002</c:v>
                </c:pt>
                <c:pt idx="25">
                  <c:v>76510728.175100014</c:v>
                </c:pt>
              </c:numCache>
            </c:numRef>
          </c:val>
          <c:smooth val="0"/>
        </c:ser>
        <c:dLbls>
          <c:showLegendKey val="0"/>
          <c:showVal val="0"/>
          <c:showCatName val="0"/>
          <c:showSerName val="0"/>
          <c:showPercent val="0"/>
          <c:showBubbleSize val="0"/>
        </c:dLbls>
        <c:marker val="1"/>
        <c:smooth val="0"/>
        <c:axId val="26317952"/>
        <c:axId val="26319488"/>
      </c:lineChart>
      <c:catAx>
        <c:axId val="26317952"/>
        <c:scaling>
          <c:orientation val="minMax"/>
        </c:scaling>
        <c:delete val="0"/>
        <c:axPos val="b"/>
        <c:majorTickMark val="out"/>
        <c:minorTickMark val="none"/>
        <c:tickLblPos val="nextTo"/>
        <c:crossAx val="26319488"/>
        <c:crosses val="autoZero"/>
        <c:auto val="1"/>
        <c:lblAlgn val="ctr"/>
        <c:lblOffset val="100"/>
        <c:noMultiLvlLbl val="0"/>
      </c:catAx>
      <c:valAx>
        <c:axId val="26319488"/>
        <c:scaling>
          <c:orientation val="minMax"/>
          <c:min val="-100"/>
        </c:scaling>
        <c:delete val="0"/>
        <c:axPos val="l"/>
        <c:majorGridlines/>
        <c:numFmt formatCode="#,##0,," sourceLinked="1"/>
        <c:majorTickMark val="out"/>
        <c:minorTickMark val="none"/>
        <c:tickLblPos val="nextTo"/>
        <c:crossAx val="263179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SBNA!$A$31</c:f>
              <c:strCache>
                <c:ptCount val="1"/>
                <c:pt idx="0">
                  <c:v>Cost of Credit (Spain)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SBNA!$AL$31:$BK$31</c:f>
              <c:numCache>
                <c:formatCode>0.00%</c:formatCode>
                <c:ptCount val="26"/>
                <c:pt idx="0">
                  <c:v>4.1391680195856521E-4</c:v>
                </c:pt>
                <c:pt idx="1">
                  <c:v>2.0721006605318738E-4</c:v>
                </c:pt>
                <c:pt idx="2">
                  <c:v>6.2227203095265103E-4</c:v>
                </c:pt>
                <c:pt idx="3">
                  <c:v>4.1450081640818383E-4</c:v>
                </c:pt>
                <c:pt idx="4">
                  <c:v>4.1387991659080919E-4</c:v>
                </c:pt>
                <c:pt idx="5">
                  <c:v>-4.1227813500429791E-4</c:v>
                </c:pt>
                <c:pt idx="6">
                  <c:v>-4.1128876636265519E-4</c:v>
                </c:pt>
                <c:pt idx="7">
                  <c:v>-4.0906116812994015E-4</c:v>
                </c:pt>
                <c:pt idx="8">
                  <c:v>-3.7375848436636464E-4</c:v>
                </c:pt>
                <c:pt idx="9">
                  <c:v>-3.7429842151562846E-4</c:v>
                </c:pt>
                <c:pt idx="10">
                  <c:v>-1.8723263055653183E-4</c:v>
                </c:pt>
                <c:pt idx="11">
                  <c:v>-3.7432162102489015E-5</c:v>
                </c:pt>
                <c:pt idx="12">
                  <c:v>1.4991780918698598E-4</c:v>
                </c:pt>
                <c:pt idx="13">
                  <c:v>3.3784561746006282E-4</c:v>
                </c:pt>
                <c:pt idx="14">
                  <c:v>8.443640849700424E-4</c:v>
                </c:pt>
                <c:pt idx="15">
                  <c:v>1.1259332561091699E-3</c:v>
                </c:pt>
                <c:pt idx="16">
                  <c:v>1.3521120807507552E-3</c:v>
                </c:pt>
                <c:pt idx="17">
                  <c:v>2.2909702245778644E-3</c:v>
                </c:pt>
                <c:pt idx="18">
                  <c:v>2.5304077323764799E-3</c:v>
                </c:pt>
                <c:pt idx="19">
                  <c:v>2.7136220432281677E-3</c:v>
                </c:pt>
                <c:pt idx="20">
                  <c:v>1.9269638187445551E-3</c:v>
                </c:pt>
                <c:pt idx="21">
                  <c:v>1.7484010460728141E-3</c:v>
                </c:pt>
                <c:pt idx="22">
                  <c:v>2.0365729734746298E-3</c:v>
                </c:pt>
                <c:pt idx="23">
                  <c:v>2.4781084381661415E-3</c:v>
                </c:pt>
                <c:pt idx="24">
                  <c:v>2.9772166017557511E-3</c:v>
                </c:pt>
                <c:pt idx="25">
                  <c:v>2.9431377540457995E-3</c:v>
                </c:pt>
              </c:numCache>
            </c:numRef>
          </c:val>
          <c:smooth val="0"/>
        </c:ser>
        <c:ser>
          <c:idx val="1"/>
          <c:order val="1"/>
          <c:tx>
            <c:strRef>
              <c:f>SBNA!$A$32</c:f>
              <c:strCache>
                <c:ptCount val="1"/>
                <c:pt idx="0">
                  <c:v>Cost of Credit (Local)</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SBNA!$AL$32:$BK$32</c:f>
              <c:numCache>
                <c:formatCode>0.00%</c:formatCode>
                <c:ptCount val="26"/>
                <c:pt idx="0">
                  <c:v>3.9265619076898423E-4</c:v>
                </c:pt>
                <c:pt idx="1">
                  <c:v>1.9667153443770052E-4</c:v>
                </c:pt>
                <c:pt idx="2">
                  <c:v>5.9104835132453484E-4</c:v>
                </c:pt>
                <c:pt idx="3">
                  <c:v>3.9404976177478691E-4</c:v>
                </c:pt>
                <c:pt idx="4">
                  <c:v>3.938541472241946E-4</c:v>
                </c:pt>
                <c:pt idx="5">
                  <c:v>-3.9283845244696358E-4</c:v>
                </c:pt>
                <c:pt idx="6">
                  <c:v>-3.9182292823518598E-4</c:v>
                </c:pt>
                <c:pt idx="7">
                  <c:v>-3.9047907999271357E-4</c:v>
                </c:pt>
                <c:pt idx="8">
                  <c:v>-3.9019398888472123E-4</c:v>
                </c:pt>
                <c:pt idx="9">
                  <c:v>-3.9033302756911E-4</c:v>
                </c:pt>
                <c:pt idx="10">
                  <c:v>-1.9518469108127152E-4</c:v>
                </c:pt>
                <c:pt idx="11">
                  <c:v>-3.9004173840848531E-5</c:v>
                </c:pt>
                <c:pt idx="12">
                  <c:v>1.5614899650802369E-4</c:v>
                </c:pt>
                <c:pt idx="13">
                  <c:v>3.5182052614139518E-4</c:v>
                </c:pt>
                <c:pt idx="14">
                  <c:v>8.7843811180707255E-4</c:v>
                </c:pt>
                <c:pt idx="15">
                  <c:v>1.1704286698233889E-3</c:v>
                </c:pt>
                <c:pt idx="16">
                  <c:v>1.4047295668480006E-3</c:v>
                </c:pt>
                <c:pt idx="17">
                  <c:v>2.3782176287630019E-3</c:v>
                </c:pt>
                <c:pt idx="18">
                  <c:v>2.6257215120676419E-3</c:v>
                </c:pt>
                <c:pt idx="19">
                  <c:v>2.8154020874207532E-3</c:v>
                </c:pt>
                <c:pt idx="20">
                  <c:v>1.9985151343775622E-3</c:v>
                </c:pt>
                <c:pt idx="21">
                  <c:v>1.8124397872711544E-3</c:v>
                </c:pt>
                <c:pt idx="22">
                  <c:v>2.1104560190769381E-3</c:v>
                </c:pt>
                <c:pt idx="23">
                  <c:v>2.5672692480211948E-3</c:v>
                </c:pt>
                <c:pt idx="24">
                  <c:v>3.0835544668147497E-3</c:v>
                </c:pt>
                <c:pt idx="25">
                  <c:v>3.0469298100388449E-3</c:v>
                </c:pt>
              </c:numCache>
            </c:numRef>
          </c:val>
          <c:smooth val="0"/>
        </c:ser>
        <c:ser>
          <c:idx val="2"/>
          <c:order val="2"/>
          <c:tx>
            <c:strRef>
              <c:f>SBNA!$A$33</c:f>
              <c:strCache>
                <c:ptCount val="1"/>
                <c:pt idx="0">
                  <c:v>NCO/Utilization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SBNA!$AL$33:$BK$33</c:f>
              <c:numCache>
                <c:formatCode>0.00%</c:formatCode>
                <c:ptCount val="26"/>
                <c:pt idx="0">
                  <c:v>4.3301397552020305E-3</c:v>
                </c:pt>
                <c:pt idx="1">
                  <c:v>4.4105632472690968E-3</c:v>
                </c:pt>
                <c:pt idx="2">
                  <c:v>4.2680039950621605E-3</c:v>
                </c:pt>
                <c:pt idx="3">
                  <c:v>4.2411694895810089E-3</c:v>
                </c:pt>
                <c:pt idx="4">
                  <c:v>4.1143335834585501E-3</c:v>
                </c:pt>
                <c:pt idx="5">
                  <c:v>4.0992207502283185E-3</c:v>
                </c:pt>
                <c:pt idx="6">
                  <c:v>4.5082773241634797E-3</c:v>
                </c:pt>
                <c:pt idx="7">
                  <c:v>5.4614184148130476E-3</c:v>
                </c:pt>
                <c:pt idx="8">
                  <c:v>4.955439812003852E-3</c:v>
                </c:pt>
                <c:pt idx="9">
                  <c:v>4.9648259162784749E-3</c:v>
                </c:pt>
                <c:pt idx="10">
                  <c:v>4.8885328381049753E-3</c:v>
                </c:pt>
                <c:pt idx="11">
                  <c:v>4.5492216066259665E-3</c:v>
                </c:pt>
                <c:pt idx="12">
                  <c:v>4.4688699825345601E-3</c:v>
                </c:pt>
                <c:pt idx="13">
                  <c:v>4.5429330509538964E-3</c:v>
                </c:pt>
                <c:pt idx="14">
                  <c:v>4.2669703430132343E-3</c:v>
                </c:pt>
                <c:pt idx="15">
                  <c:v>4.1361364220797283E-3</c:v>
                </c:pt>
                <c:pt idx="16">
                  <c:v>4.2993413709146054E-3</c:v>
                </c:pt>
                <c:pt idx="17">
                  <c:v>4.1035568453778931E-3</c:v>
                </c:pt>
                <c:pt idx="18">
                  <c:v>3.8593986161759679E-3</c:v>
                </c:pt>
                <c:pt idx="19">
                  <c:v>2.8161975054354195E-3</c:v>
                </c:pt>
                <c:pt idx="20">
                  <c:v>2.4306516234559629E-3</c:v>
                </c:pt>
                <c:pt idx="21">
                  <c:v>2.3289863339029469E-3</c:v>
                </c:pt>
                <c:pt idx="22">
                  <c:v>2.3079083052314499E-3</c:v>
                </c:pt>
                <c:pt idx="23">
                  <c:v>2.9139580274903432E-3</c:v>
                </c:pt>
                <c:pt idx="24">
                  <c:v>2.833821694840801E-3</c:v>
                </c:pt>
                <c:pt idx="25">
                  <c:v>2.7063726859071968E-3</c:v>
                </c:pt>
              </c:numCache>
            </c:numRef>
          </c:val>
          <c:smooth val="0"/>
        </c:ser>
        <c:dLbls>
          <c:showLegendKey val="0"/>
          <c:showVal val="0"/>
          <c:showCatName val="0"/>
          <c:showSerName val="0"/>
          <c:showPercent val="0"/>
          <c:showBubbleSize val="0"/>
        </c:dLbls>
        <c:marker val="1"/>
        <c:smooth val="0"/>
        <c:axId val="62982400"/>
        <c:axId val="64099072"/>
      </c:lineChart>
      <c:catAx>
        <c:axId val="62982400"/>
        <c:scaling>
          <c:orientation val="minMax"/>
        </c:scaling>
        <c:delete val="0"/>
        <c:axPos val="b"/>
        <c:majorTickMark val="out"/>
        <c:minorTickMark val="none"/>
        <c:tickLblPos val="nextTo"/>
        <c:crossAx val="64099072"/>
        <c:crosses val="autoZero"/>
        <c:auto val="1"/>
        <c:lblAlgn val="ctr"/>
        <c:lblOffset val="100"/>
        <c:noMultiLvlLbl val="0"/>
      </c:catAx>
      <c:valAx>
        <c:axId val="64099072"/>
        <c:scaling>
          <c:orientation val="minMax"/>
        </c:scaling>
        <c:delete val="0"/>
        <c:axPos val="l"/>
        <c:majorGridlines/>
        <c:numFmt formatCode="0.00%" sourceLinked="1"/>
        <c:majorTickMark val="out"/>
        <c:minorTickMark val="none"/>
        <c:tickLblPos val="nextTo"/>
        <c:crossAx val="6298240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SC!$A$32</c:f>
              <c:strCache>
                <c:ptCount val="1"/>
                <c:pt idx="0">
                  <c:v>Cost of Credit (Spain)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SC!$B$32:$Z$32</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1"/>
          <c:order val="1"/>
          <c:tx>
            <c:strRef>
              <c:f>SC!$A$33</c:f>
              <c:strCache>
                <c:ptCount val="1"/>
                <c:pt idx="0">
                  <c:v>Cost of Credit (Local)</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SC!$B$33:$Z$33</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2"/>
          <c:order val="2"/>
          <c:tx>
            <c:strRef>
              <c:f>SC!$A$34</c:f>
              <c:strCache>
                <c:ptCount val="1"/>
                <c:pt idx="0">
                  <c:v>NCO/Utilization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SC!$B$34:$Z$34</c:f>
              <c:numCache>
                <c:formatCode>0.00%</c:formatCode>
                <c:ptCount val="25"/>
                <c:pt idx="11">
                  <c:v>7.2733445524467671E-2</c:v>
                </c:pt>
                <c:pt idx="12">
                  <c:v>7.245425763307152E-2</c:v>
                </c:pt>
                <c:pt idx="13">
                  <c:v>7.2734896331946186E-2</c:v>
                </c:pt>
                <c:pt idx="14">
                  <c:v>7.3242917353419576E-2</c:v>
                </c:pt>
                <c:pt idx="15">
                  <c:v>7.167352245390593E-2</c:v>
                </c:pt>
                <c:pt idx="16">
                  <c:v>7.1855695430656633E-2</c:v>
                </c:pt>
                <c:pt idx="17">
                  <c:v>7.1202441468884881E-2</c:v>
                </c:pt>
                <c:pt idx="18">
                  <c:v>7.1318698145869511E-2</c:v>
                </c:pt>
                <c:pt idx="19">
                  <c:v>7.2672357518936512E-2</c:v>
                </c:pt>
                <c:pt idx="20">
                  <c:v>8.8736905417732936E-2</c:v>
                </c:pt>
                <c:pt idx="21">
                  <c:v>9.013343784016821E-2</c:v>
                </c:pt>
                <c:pt idx="22">
                  <c:v>9.0307331157075343E-2</c:v>
                </c:pt>
                <c:pt idx="23">
                  <c:v>8.7756254028241693E-2</c:v>
                </c:pt>
                <c:pt idx="24">
                  <c:v>8.8623818458759052E-2</c:v>
                </c:pt>
              </c:numCache>
            </c:numRef>
          </c:val>
          <c:smooth val="0"/>
        </c:ser>
        <c:dLbls>
          <c:showLegendKey val="0"/>
          <c:showVal val="0"/>
          <c:showCatName val="0"/>
          <c:showSerName val="0"/>
          <c:showPercent val="0"/>
          <c:showBubbleSize val="0"/>
        </c:dLbls>
        <c:marker val="1"/>
        <c:smooth val="0"/>
        <c:axId val="64158720"/>
        <c:axId val="64312448"/>
      </c:lineChart>
      <c:catAx>
        <c:axId val="64158720"/>
        <c:scaling>
          <c:orientation val="minMax"/>
        </c:scaling>
        <c:delete val="0"/>
        <c:axPos val="b"/>
        <c:majorTickMark val="out"/>
        <c:minorTickMark val="none"/>
        <c:tickLblPos val="nextTo"/>
        <c:crossAx val="64312448"/>
        <c:crosses val="autoZero"/>
        <c:auto val="1"/>
        <c:lblAlgn val="ctr"/>
        <c:lblOffset val="100"/>
        <c:noMultiLvlLbl val="0"/>
      </c:catAx>
      <c:valAx>
        <c:axId val="64312448"/>
        <c:scaling>
          <c:orientation val="minMax"/>
          <c:min val="6.0000000000000012E-2"/>
        </c:scaling>
        <c:delete val="0"/>
        <c:axPos val="l"/>
        <c:majorGridlines/>
        <c:numFmt formatCode="0.00%" sourceLinked="1"/>
        <c:majorTickMark val="out"/>
        <c:minorTickMark val="none"/>
        <c:tickLblPos val="nextTo"/>
        <c:crossAx val="64158720"/>
        <c:crosses val="autoZero"/>
        <c:crossBetween val="between"/>
        <c:majorUnit val="1.0000000000000002E-2"/>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a:t>
            </a:r>
          </a:p>
        </c:rich>
      </c:tx>
      <c:overlay val="0"/>
    </c:title>
    <c:autoTitleDeleted val="0"/>
    <c:plotArea>
      <c:layout/>
      <c:lineChart>
        <c:grouping val="standard"/>
        <c:varyColors val="0"/>
        <c:ser>
          <c:idx val="0"/>
          <c:order val="0"/>
          <c:tx>
            <c:strRef>
              <c:f>PR!$A$31</c:f>
              <c:strCache>
                <c:ptCount val="1"/>
                <c:pt idx="0">
                  <c:v>Cost of Credit (Spain)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PR!$B$31:$Z$31</c:f>
              <c:numCache>
                <c:formatCode>0.00%</c:formatCode>
                <c:ptCount val="25"/>
                <c:pt idx="0">
                  <c:v>1.5962212378509942E-2</c:v>
                </c:pt>
                <c:pt idx="1">
                  <c:v>1.5933640275320564E-2</c:v>
                </c:pt>
                <c:pt idx="2">
                  <c:v>1.6221251684367506E-2</c:v>
                </c:pt>
                <c:pt idx="3">
                  <c:v>1.5546374600424233E-2</c:v>
                </c:pt>
                <c:pt idx="4">
                  <c:v>1.5716857012412981E-2</c:v>
                </c:pt>
                <c:pt idx="5">
                  <c:v>1.5847202613107448E-2</c:v>
                </c:pt>
                <c:pt idx="6">
                  <c:v>1.6601861917274349E-2</c:v>
                </c:pt>
                <c:pt idx="7">
                  <c:v>1.7092154043642543E-2</c:v>
                </c:pt>
                <c:pt idx="8">
                  <c:v>1.6757560365743055E-2</c:v>
                </c:pt>
                <c:pt idx="9">
                  <c:v>1.6290538929137344E-2</c:v>
                </c:pt>
                <c:pt idx="10">
                  <c:v>1.6249381527046771E-2</c:v>
                </c:pt>
                <c:pt idx="11">
                  <c:v>1.5439221108696152E-2</c:v>
                </c:pt>
                <c:pt idx="12">
                  <c:v>1.5389559452864826E-2</c:v>
                </c:pt>
                <c:pt idx="13">
                  <c:v>1.5873006291909637E-2</c:v>
                </c:pt>
                <c:pt idx="14">
                  <c:v>1.571833292725739E-2</c:v>
                </c:pt>
                <c:pt idx="15">
                  <c:v>1.6317347587896148E-2</c:v>
                </c:pt>
                <c:pt idx="16">
                  <c:v>1.6331330180632798E-2</c:v>
                </c:pt>
                <c:pt idx="17">
                  <c:v>1.711955979879921E-2</c:v>
                </c:pt>
                <c:pt idx="18">
                  <c:v>1.726162022081406E-2</c:v>
                </c:pt>
                <c:pt idx="19">
                  <c:v>1.7454389842152637E-2</c:v>
                </c:pt>
                <c:pt idx="20">
                  <c:v>1.8138177801822107E-2</c:v>
                </c:pt>
                <c:pt idx="21">
                  <c:v>2.0188274049721851E-2</c:v>
                </c:pt>
                <c:pt idx="22">
                  <c:v>2.10200580266682E-2</c:v>
                </c:pt>
                <c:pt idx="23">
                  <c:v>2.2599043576468449E-2</c:v>
                </c:pt>
                <c:pt idx="24">
                  <c:v>2.3860269351393789E-2</c:v>
                </c:pt>
              </c:numCache>
            </c:numRef>
          </c:val>
          <c:smooth val="0"/>
        </c:ser>
        <c:ser>
          <c:idx val="1"/>
          <c:order val="1"/>
          <c:tx>
            <c:strRef>
              <c:f>PR!$A$32</c:f>
              <c:strCache>
                <c:ptCount val="1"/>
                <c:pt idx="0">
                  <c:v>Cost of Credit (Local)</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PR!$B$32:$Z$32</c:f>
              <c:numCache>
                <c:formatCode>0.00%</c:formatCode>
                <c:ptCount val="25"/>
                <c:pt idx="0">
                  <c:v>1.6204224145350176E-2</c:v>
                </c:pt>
                <c:pt idx="1">
                  <c:v>1.6171601490377045E-2</c:v>
                </c:pt>
                <c:pt idx="2">
                  <c:v>1.6459418497580851E-2</c:v>
                </c:pt>
                <c:pt idx="3">
                  <c:v>1.5774732652748515E-2</c:v>
                </c:pt>
                <c:pt idx="4">
                  <c:v>1.5946181542373712E-2</c:v>
                </c:pt>
                <c:pt idx="5">
                  <c:v>1.6081133538227693E-2</c:v>
                </c:pt>
                <c:pt idx="6">
                  <c:v>1.6849173542320961E-2</c:v>
                </c:pt>
                <c:pt idx="7">
                  <c:v>1.7350428314775006E-2</c:v>
                </c:pt>
                <c:pt idx="8">
                  <c:v>1.7005574738170881E-2</c:v>
                </c:pt>
                <c:pt idx="9">
                  <c:v>1.6526698117082312E-2</c:v>
                </c:pt>
                <c:pt idx="10">
                  <c:v>1.6483351117419769E-2</c:v>
                </c:pt>
                <c:pt idx="11">
                  <c:v>1.5659093524164003E-2</c:v>
                </c:pt>
                <c:pt idx="12">
                  <c:v>1.5606575609334072E-2</c:v>
                </c:pt>
                <c:pt idx="13">
                  <c:v>1.6095202858562436E-2</c:v>
                </c:pt>
                <c:pt idx="14">
                  <c:v>1.5930188802442624E-2</c:v>
                </c:pt>
                <c:pt idx="15">
                  <c:v>1.652473633325327E-2</c:v>
                </c:pt>
                <c:pt idx="16">
                  <c:v>1.6525614182449501E-2</c:v>
                </c:pt>
                <c:pt idx="17">
                  <c:v>1.7307871823372279E-2</c:v>
                </c:pt>
                <c:pt idx="18">
                  <c:v>1.7435313954830757E-2</c:v>
                </c:pt>
                <c:pt idx="19">
                  <c:v>1.7612526601276463E-2</c:v>
                </c:pt>
                <c:pt idx="20">
                  <c:v>1.8294214048787966E-2</c:v>
                </c:pt>
                <c:pt idx="21">
                  <c:v>2.0352185057880463E-2</c:v>
                </c:pt>
                <c:pt idx="22">
                  <c:v>2.1179824916418979E-2</c:v>
                </c:pt>
                <c:pt idx="23">
                  <c:v>2.276055586472818E-2</c:v>
                </c:pt>
                <c:pt idx="24">
                  <c:v>2.4013252312637921E-2</c:v>
                </c:pt>
              </c:numCache>
            </c:numRef>
          </c:val>
          <c:smooth val="0"/>
        </c:ser>
        <c:ser>
          <c:idx val="2"/>
          <c:order val="2"/>
          <c:tx>
            <c:strRef>
              <c:f>PR!$A$33</c:f>
              <c:strCache>
                <c:ptCount val="1"/>
                <c:pt idx="0">
                  <c:v>NCO/Utilization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PR!$B$33:$Z$33</c:f>
              <c:numCache>
                <c:formatCode>0.00%</c:formatCode>
                <c:ptCount val="25"/>
                <c:pt idx="11">
                  <c:v>1.6762682977932646E-2</c:v>
                </c:pt>
                <c:pt idx="12">
                  <c:v>1.7222209010145269E-2</c:v>
                </c:pt>
                <c:pt idx="13">
                  <c:v>1.758331084877238E-2</c:v>
                </c:pt>
                <c:pt idx="14">
                  <c:v>1.7699785973309526E-2</c:v>
                </c:pt>
                <c:pt idx="15">
                  <c:v>1.7774629823943476E-2</c:v>
                </c:pt>
                <c:pt idx="16">
                  <c:v>1.8044752186362804E-2</c:v>
                </c:pt>
                <c:pt idx="17">
                  <c:v>1.8480185451246342E-2</c:v>
                </c:pt>
                <c:pt idx="18">
                  <c:v>1.8793644681605062E-2</c:v>
                </c:pt>
                <c:pt idx="19">
                  <c:v>1.8870868831826638E-2</c:v>
                </c:pt>
                <c:pt idx="20">
                  <c:v>1.8960913507300104E-2</c:v>
                </c:pt>
                <c:pt idx="21">
                  <c:v>1.9291294760662842E-2</c:v>
                </c:pt>
                <c:pt idx="22">
                  <c:v>1.989070259100827E-2</c:v>
                </c:pt>
                <c:pt idx="23">
                  <c:v>1.9800113426847028E-2</c:v>
                </c:pt>
                <c:pt idx="24">
                  <c:v>1.9650300064048876E-2</c:v>
                </c:pt>
              </c:numCache>
            </c:numRef>
          </c:val>
          <c:smooth val="0"/>
        </c:ser>
        <c:dLbls>
          <c:showLegendKey val="0"/>
          <c:showVal val="0"/>
          <c:showCatName val="0"/>
          <c:showSerName val="0"/>
          <c:showPercent val="0"/>
          <c:showBubbleSize val="0"/>
        </c:dLbls>
        <c:marker val="1"/>
        <c:smooth val="0"/>
        <c:axId val="64546304"/>
        <c:axId val="64586496"/>
      </c:lineChart>
      <c:catAx>
        <c:axId val="64546304"/>
        <c:scaling>
          <c:orientation val="minMax"/>
        </c:scaling>
        <c:delete val="0"/>
        <c:axPos val="b"/>
        <c:majorTickMark val="out"/>
        <c:minorTickMark val="none"/>
        <c:tickLblPos val="nextTo"/>
        <c:crossAx val="64586496"/>
        <c:crosses val="autoZero"/>
        <c:auto val="1"/>
        <c:lblAlgn val="ctr"/>
        <c:lblOffset val="100"/>
        <c:noMultiLvlLbl val="0"/>
      </c:catAx>
      <c:valAx>
        <c:axId val="64586496"/>
        <c:scaling>
          <c:orientation val="minMax"/>
        </c:scaling>
        <c:delete val="0"/>
        <c:axPos val="l"/>
        <c:majorGridlines/>
        <c:numFmt formatCode="0.00%" sourceLinked="1"/>
        <c:majorTickMark val="out"/>
        <c:minorTickMark val="none"/>
        <c:tickLblPos val="nextTo"/>
        <c:crossAx val="645463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PR</a:t>
            </a:r>
            <a:endParaRPr lang="en-US">
              <a:effectLst/>
            </a:endParaRPr>
          </a:p>
        </c:rich>
      </c:tx>
      <c:layout/>
      <c:overlay val="0"/>
    </c:title>
    <c:autoTitleDeleted val="0"/>
    <c:plotArea>
      <c:layout/>
      <c:lineChart>
        <c:grouping val="standard"/>
        <c:varyColors val="0"/>
        <c:ser>
          <c:idx val="0"/>
          <c:order val="0"/>
          <c:tx>
            <c:strRef>
              <c:f>PR!$A$83</c:f>
              <c:strCache>
                <c:ptCount val="1"/>
                <c:pt idx="0">
                  <c:v>Net Charge-Offs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PR!$B$83:$Z$83</c:f>
              <c:numCache>
                <c:formatCode>#,##0,,</c:formatCode>
                <c:ptCount val="25"/>
                <c:pt idx="11">
                  <c:v>94135651.800600007</c:v>
                </c:pt>
                <c:pt idx="12">
                  <c:v>94852950.656000018</c:v>
                </c:pt>
                <c:pt idx="13">
                  <c:v>94746667.413100004</c:v>
                </c:pt>
                <c:pt idx="14">
                  <c:v>93316444.421900019</c:v>
                </c:pt>
                <c:pt idx="15">
                  <c:v>91731531.329700023</c:v>
                </c:pt>
                <c:pt idx="16">
                  <c:v>91413826.657500029</c:v>
                </c:pt>
                <c:pt idx="17">
                  <c:v>92125583.312600017</c:v>
                </c:pt>
                <c:pt idx="18">
                  <c:v>92128216.175700009</c:v>
                </c:pt>
                <c:pt idx="19">
                  <c:v>91003005.675500005</c:v>
                </c:pt>
                <c:pt idx="20">
                  <c:v>89952619.800200015</c:v>
                </c:pt>
                <c:pt idx="21">
                  <c:v>90049198.078200012</c:v>
                </c:pt>
                <c:pt idx="22">
                  <c:v>91415473.443399996</c:v>
                </c:pt>
                <c:pt idx="23">
                  <c:v>90322867.091099992</c:v>
                </c:pt>
                <c:pt idx="24">
                  <c:v>89082925.98619999</c:v>
                </c:pt>
              </c:numCache>
            </c:numRef>
          </c:val>
          <c:smooth val="0"/>
        </c:ser>
        <c:ser>
          <c:idx val="1"/>
          <c:order val="1"/>
          <c:tx>
            <c:strRef>
              <c:f>PR!$A$84</c:f>
              <c:strCache>
                <c:ptCount val="1"/>
                <c:pt idx="0">
                  <c:v>Provisions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PR!$B$84:$Z$84</c:f>
              <c:numCache>
                <c:formatCode>#,##0,,</c:formatCode>
                <c:ptCount val="25"/>
                <c:pt idx="0">
                  <c:v>97552602.145525619</c:v>
                </c:pt>
                <c:pt idx="1">
                  <c:v>97561890.397316366</c:v>
                </c:pt>
                <c:pt idx="2">
                  <c:v>99302074.144705296</c:v>
                </c:pt>
                <c:pt idx="3">
                  <c:v>94903422.429100901</c:v>
                </c:pt>
                <c:pt idx="4">
                  <c:v>95554327.701857656</c:v>
                </c:pt>
                <c:pt idx="5">
                  <c:v>95691362.434572637</c:v>
                </c:pt>
                <c:pt idx="6">
                  <c:v>99665997.908835351</c:v>
                </c:pt>
                <c:pt idx="7">
                  <c:v>101628638.99005198</c:v>
                </c:pt>
                <c:pt idx="8">
                  <c:v>98509259.651223779</c:v>
                </c:pt>
                <c:pt idx="9">
                  <c:v>94608559.848363131</c:v>
                </c:pt>
                <c:pt idx="10">
                  <c:v>93008926.446651772</c:v>
                </c:pt>
                <c:pt idx="11">
                  <c:v>86703372.262901396</c:v>
                </c:pt>
                <c:pt idx="12">
                  <c:v>84759459.285406336</c:v>
                </c:pt>
                <c:pt idx="13">
                  <c:v>85530788.878171116</c:v>
                </c:pt>
                <c:pt idx="14">
                  <c:v>82869868.778253675</c:v>
                </c:pt>
                <c:pt idx="15">
                  <c:v>84210770.986656606</c:v>
                </c:pt>
                <c:pt idx="16">
                  <c:v>82733715.087925732</c:v>
                </c:pt>
                <c:pt idx="17">
                  <c:v>85342727.575980484</c:v>
                </c:pt>
                <c:pt idx="18">
                  <c:v>84618087.986016706</c:v>
                </c:pt>
                <c:pt idx="19">
                  <c:v>84172167.80124554</c:v>
                </c:pt>
                <c:pt idx="20">
                  <c:v>86049472.829859257</c:v>
                </c:pt>
                <c:pt idx="21">
                  <c:v>94236178.095592186</c:v>
                </c:pt>
                <c:pt idx="22">
                  <c:v>96605866.360108763</c:v>
                </c:pt>
                <c:pt idx="23">
                  <c:v>103090844.24615739</c:v>
                </c:pt>
                <c:pt idx="24">
                  <c:v>108168455.53059958</c:v>
                </c:pt>
              </c:numCache>
            </c:numRef>
          </c:val>
          <c:smooth val="0"/>
        </c:ser>
        <c:ser>
          <c:idx val="2"/>
          <c:order val="2"/>
          <c:tx>
            <c:strRef>
              <c:f>PR!$A$85</c:f>
              <c:strCache>
                <c:ptCount val="1"/>
                <c:pt idx="0">
                  <c:v>ACL 12 Month Rolling Change (Calculated)</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PR!$B$85:$Z$85</c:f>
              <c:numCache>
                <c:formatCode>#,##0,,</c:formatCode>
                <c:ptCount val="25"/>
                <c:pt idx="11">
                  <c:v>-7432279.5376986116</c:v>
                </c:pt>
                <c:pt idx="12">
                  <c:v>-10093491.370593682</c:v>
                </c:pt>
                <c:pt idx="13">
                  <c:v>-9215878.5349288881</c:v>
                </c:pt>
                <c:pt idx="14">
                  <c:v>-10446575.643646345</c:v>
                </c:pt>
                <c:pt idx="15">
                  <c:v>-7520760.3430434167</c:v>
                </c:pt>
                <c:pt idx="16">
                  <c:v>-8680111.5695742965</c:v>
                </c:pt>
                <c:pt idx="17">
                  <c:v>-6782855.7366195321</c:v>
                </c:pt>
                <c:pt idx="18">
                  <c:v>-7510128.1896833032</c:v>
                </c:pt>
                <c:pt idx="19">
                  <c:v>-6830837.8742544651</c:v>
                </c:pt>
                <c:pt idx="20">
                  <c:v>-3903146.9703407586</c:v>
                </c:pt>
                <c:pt idx="21">
                  <c:v>4186980.0173921734</c:v>
                </c:pt>
                <c:pt idx="22">
                  <c:v>5190392.9167087674</c:v>
                </c:pt>
                <c:pt idx="23">
                  <c:v>12767977.1550574</c:v>
                </c:pt>
                <c:pt idx="24">
                  <c:v>19085529.544399589</c:v>
                </c:pt>
              </c:numCache>
            </c:numRef>
          </c:val>
          <c:smooth val="0"/>
        </c:ser>
        <c:dLbls>
          <c:showLegendKey val="0"/>
          <c:showVal val="0"/>
          <c:showCatName val="0"/>
          <c:showSerName val="0"/>
          <c:showPercent val="0"/>
          <c:showBubbleSize val="0"/>
        </c:dLbls>
        <c:marker val="1"/>
        <c:smooth val="0"/>
        <c:axId val="67613440"/>
        <c:axId val="67616128"/>
      </c:lineChart>
      <c:catAx>
        <c:axId val="67613440"/>
        <c:scaling>
          <c:orientation val="minMax"/>
        </c:scaling>
        <c:delete val="0"/>
        <c:axPos val="b"/>
        <c:majorTickMark val="out"/>
        <c:minorTickMark val="none"/>
        <c:tickLblPos val="nextTo"/>
        <c:crossAx val="67616128"/>
        <c:crosses val="autoZero"/>
        <c:auto val="1"/>
        <c:lblAlgn val="ctr"/>
        <c:lblOffset val="100"/>
        <c:noMultiLvlLbl val="0"/>
      </c:catAx>
      <c:valAx>
        <c:axId val="67616128"/>
        <c:scaling>
          <c:orientation val="minMax"/>
        </c:scaling>
        <c:delete val="0"/>
        <c:axPos val="l"/>
        <c:majorGridlines/>
        <c:numFmt formatCode="#,##0,," sourceLinked="1"/>
        <c:majorTickMark val="out"/>
        <c:minorTickMark val="none"/>
        <c:tickLblPos val="nextTo"/>
        <c:crossAx val="6761344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SBNA!$A$84</c:f>
              <c:strCache>
                <c:ptCount val="1"/>
                <c:pt idx="0">
                  <c:v>Net Charge-Offs 12 Months Rolling</c:v>
                </c:pt>
              </c:strCache>
            </c:strRef>
          </c:tx>
          <c:spPr>
            <a:ln>
              <a:solidFill>
                <a:schemeClr val="accent1"/>
              </a:solidFill>
            </a:ln>
          </c:spPr>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SBNA!$Z$84:$BK$84</c:f>
              <c:numCache>
                <c:formatCode>#,##0,,</c:formatCode>
                <c:ptCount val="38"/>
                <c:pt idx="0">
                  <c:v>514186609.89371753</c:v>
                </c:pt>
                <c:pt idx="1">
                  <c:v>479364840.71371752</c:v>
                </c:pt>
                <c:pt idx="2">
                  <c:v>442812404.55641747</c:v>
                </c:pt>
                <c:pt idx="3">
                  <c:v>431500234.83101749</c:v>
                </c:pt>
                <c:pt idx="4">
                  <c:v>417143486.67411751</c:v>
                </c:pt>
                <c:pt idx="5">
                  <c:v>364859910.37091756</c:v>
                </c:pt>
                <c:pt idx="6">
                  <c:v>336796379.95201749</c:v>
                </c:pt>
                <c:pt idx="7">
                  <c:v>331328860.98771751</c:v>
                </c:pt>
                <c:pt idx="8">
                  <c:v>266957969.46663737</c:v>
                </c:pt>
                <c:pt idx="9">
                  <c:v>233974438.40663737</c:v>
                </c:pt>
                <c:pt idx="10">
                  <c:v>225394686.2566011</c:v>
                </c:pt>
                <c:pt idx="11">
                  <c:v>215982432.95120001</c:v>
                </c:pt>
                <c:pt idx="12">
                  <c:v>209227542.09120002</c:v>
                </c:pt>
                <c:pt idx="13">
                  <c:v>212854680.82120001</c:v>
                </c:pt>
                <c:pt idx="14">
                  <c:v>205762292.82850003</c:v>
                </c:pt>
                <c:pt idx="15">
                  <c:v>204639866.21390006</c:v>
                </c:pt>
                <c:pt idx="16">
                  <c:v>198817753.43270001</c:v>
                </c:pt>
                <c:pt idx="17">
                  <c:v>198857048.8732</c:v>
                </c:pt>
                <c:pt idx="18">
                  <c:v>219226859.3721</c:v>
                </c:pt>
                <c:pt idx="19">
                  <c:v>267022084.85640001</c:v>
                </c:pt>
                <c:pt idx="20">
                  <c:v>265168011.57639998</c:v>
                </c:pt>
                <c:pt idx="21">
                  <c:v>265287028.96639997</c:v>
                </c:pt>
                <c:pt idx="22">
                  <c:v>261094052.53599998</c:v>
                </c:pt>
                <c:pt idx="23">
                  <c:v>243064807.00139996</c:v>
                </c:pt>
                <c:pt idx="24">
                  <c:v>238470412.39309996</c:v>
                </c:pt>
                <c:pt idx="25">
                  <c:v>242041905.0731</c:v>
                </c:pt>
                <c:pt idx="26">
                  <c:v>227406246.53309995</c:v>
                </c:pt>
                <c:pt idx="27">
                  <c:v>220411098.06309995</c:v>
                </c:pt>
                <c:pt idx="28">
                  <c:v>228940027.43119997</c:v>
                </c:pt>
                <c:pt idx="29">
                  <c:v>218524854.56389993</c:v>
                </c:pt>
                <c:pt idx="30">
                  <c:v>205903105.76389995</c:v>
                </c:pt>
                <c:pt idx="31">
                  <c:v>150481029.33390009</c:v>
                </c:pt>
                <c:pt idx="32">
                  <c:v>130397509.4117001</c:v>
                </c:pt>
                <c:pt idx="33">
                  <c:v>125661950.21170011</c:v>
                </c:pt>
                <c:pt idx="34">
                  <c:v>125272707.67170012</c:v>
                </c:pt>
                <c:pt idx="35">
                  <c:v>158900446.15486798</c:v>
                </c:pt>
                <c:pt idx="36">
                  <c:v>155381220.15316796</c:v>
                </c:pt>
                <c:pt idx="37">
                  <c:v>149154156.95316797</c:v>
                </c:pt>
              </c:numCache>
            </c:numRef>
          </c:val>
          <c:smooth val="0"/>
        </c:ser>
        <c:ser>
          <c:idx val="1"/>
          <c:order val="1"/>
          <c:tx>
            <c:strRef>
              <c:f>SBNA!$A$85</c:f>
              <c:strCache>
                <c:ptCount val="1"/>
                <c:pt idx="0">
                  <c:v>Provisions 12 Months Rolling</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SBNA!$Z$85:$BK$85</c:f>
              <c:numCache>
                <c:formatCode>#,##0,,</c:formatCode>
                <c:ptCount val="38"/>
                <c:pt idx="0">
                  <c:v>386550000</c:v>
                </c:pt>
                <c:pt idx="1">
                  <c:v>361550000</c:v>
                </c:pt>
                <c:pt idx="2">
                  <c:v>306550000</c:v>
                </c:pt>
                <c:pt idx="3">
                  <c:v>281550000</c:v>
                </c:pt>
                <c:pt idx="4">
                  <c:v>250050000</c:v>
                </c:pt>
                <c:pt idx="5">
                  <c:v>208850000</c:v>
                </c:pt>
                <c:pt idx="6">
                  <c:v>183850000</c:v>
                </c:pt>
                <c:pt idx="7">
                  <c:v>161850000</c:v>
                </c:pt>
                <c:pt idx="8">
                  <c:v>137850000</c:v>
                </c:pt>
                <c:pt idx="9">
                  <c:v>117850000</c:v>
                </c:pt>
                <c:pt idx="10">
                  <c:v>62850000</c:v>
                </c:pt>
                <c:pt idx="11">
                  <c:v>46850000</c:v>
                </c:pt>
                <c:pt idx="12">
                  <c:v>20000000</c:v>
                </c:pt>
                <c:pt idx="13">
                  <c:v>10000000</c:v>
                </c:pt>
                <c:pt idx="14">
                  <c:v>30000000</c:v>
                </c:pt>
                <c:pt idx="15">
                  <c:v>20000000.430000007</c:v>
                </c:pt>
                <c:pt idx="16">
                  <c:v>20000000.860000014</c:v>
                </c:pt>
                <c:pt idx="17">
                  <c:v>-19999999.569999993</c:v>
                </c:pt>
                <c:pt idx="18">
                  <c:v>-19999999.569999993</c:v>
                </c:pt>
                <c:pt idx="19">
                  <c:v>-19999999.569999993</c:v>
                </c:pt>
                <c:pt idx="20">
                  <c:v>-19999999.569999993</c:v>
                </c:pt>
                <c:pt idx="21">
                  <c:v>-19999999.569999993</c:v>
                </c:pt>
                <c:pt idx="22">
                  <c:v>-9999999.5699999928</c:v>
                </c:pt>
                <c:pt idx="23">
                  <c:v>-1999999.5699999928</c:v>
                </c:pt>
                <c:pt idx="24">
                  <c:v>8000000.430000009</c:v>
                </c:pt>
                <c:pt idx="25">
                  <c:v>18000000.430000007</c:v>
                </c:pt>
                <c:pt idx="26">
                  <c:v>45000000.430000007</c:v>
                </c:pt>
                <c:pt idx="27">
                  <c:v>60000000</c:v>
                </c:pt>
                <c:pt idx="28">
                  <c:v>71999999.569999993</c:v>
                </c:pt>
                <c:pt idx="29">
                  <c:v>122000000</c:v>
                </c:pt>
                <c:pt idx="30">
                  <c:v>134999999.42000002</c:v>
                </c:pt>
                <c:pt idx="31">
                  <c:v>145000000</c:v>
                </c:pt>
                <c:pt idx="32">
                  <c:v>103376098.92999998</c:v>
                </c:pt>
                <c:pt idx="33">
                  <c:v>94336098.929999977</c:v>
                </c:pt>
                <c:pt idx="34">
                  <c:v>110544691.13</c:v>
                </c:pt>
                <c:pt idx="35">
                  <c:v>135133221.79999998</c:v>
                </c:pt>
                <c:pt idx="36">
                  <c:v>163243703.39999998</c:v>
                </c:pt>
                <c:pt idx="37">
                  <c:v>162202801.10999998</c:v>
                </c:pt>
              </c:numCache>
            </c:numRef>
          </c:val>
          <c:smooth val="0"/>
        </c:ser>
        <c:ser>
          <c:idx val="2"/>
          <c:order val="2"/>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dLbls>
          <c:showLegendKey val="0"/>
          <c:showVal val="0"/>
          <c:showCatName val="0"/>
          <c:showSerName val="0"/>
          <c:showPercent val="0"/>
          <c:showBubbleSize val="0"/>
        </c:dLbls>
        <c:marker val="1"/>
        <c:smooth val="0"/>
        <c:axId val="74399744"/>
        <c:axId val="74401664"/>
      </c:lineChart>
      <c:catAx>
        <c:axId val="74399744"/>
        <c:scaling>
          <c:orientation val="minMax"/>
        </c:scaling>
        <c:delete val="0"/>
        <c:axPos val="b"/>
        <c:majorTickMark val="out"/>
        <c:minorTickMark val="none"/>
        <c:tickLblPos val="nextTo"/>
        <c:crossAx val="74401664"/>
        <c:crosses val="autoZero"/>
        <c:auto val="1"/>
        <c:lblAlgn val="ctr"/>
        <c:lblOffset val="100"/>
        <c:noMultiLvlLbl val="0"/>
      </c:catAx>
      <c:valAx>
        <c:axId val="74401664"/>
        <c:scaling>
          <c:orientation val="minMax"/>
        </c:scaling>
        <c:delete val="0"/>
        <c:axPos val="l"/>
        <c:majorGridlines/>
        <c:numFmt formatCode="#,##0,," sourceLinked="1"/>
        <c:majorTickMark val="out"/>
        <c:minorTickMark val="none"/>
        <c:tickLblPos val="nextTo"/>
        <c:crossAx val="743997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SC!$A$84</c:f>
              <c:strCache>
                <c:ptCount val="1"/>
                <c:pt idx="0">
                  <c:v>Net Charge-Offs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SC!$B$84:$Z$84</c:f>
              <c:numCache>
                <c:formatCode>#,##0,,</c:formatCode>
                <c:ptCount val="25"/>
                <c:pt idx="11">
                  <c:v>1941727346.704</c:v>
                </c:pt>
                <c:pt idx="12">
                  <c:v>1951067794.842</c:v>
                </c:pt>
                <c:pt idx="13">
                  <c:v>1973889855.227</c:v>
                </c:pt>
                <c:pt idx="14">
                  <c:v>2010516572.552464</c:v>
                </c:pt>
                <c:pt idx="15">
                  <c:v>1988278203.2000003</c:v>
                </c:pt>
                <c:pt idx="16">
                  <c:v>2016408896.2470002</c:v>
                </c:pt>
                <c:pt idx="17">
                  <c:v>2021659386.6130009</c:v>
                </c:pt>
                <c:pt idx="18">
                  <c:v>2045267372.8780003</c:v>
                </c:pt>
                <c:pt idx="19">
                  <c:v>2105039732.2350006</c:v>
                </c:pt>
                <c:pt idx="20">
                  <c:v>2596977149.4960003</c:v>
                </c:pt>
                <c:pt idx="21">
                  <c:v>2661835598.7809997</c:v>
                </c:pt>
                <c:pt idx="22">
                  <c:v>2684468173.2939997</c:v>
                </c:pt>
                <c:pt idx="23">
                  <c:v>2630346680.4799995</c:v>
                </c:pt>
                <c:pt idx="24">
                  <c:v>2678384667.5919995</c:v>
                </c:pt>
              </c:numCache>
            </c:numRef>
          </c:val>
          <c:smooth val="0"/>
        </c:ser>
        <c:ser>
          <c:idx val="1"/>
          <c:order val="1"/>
          <c:tx>
            <c:strRef>
              <c:f>SC!$A$85</c:f>
              <c:strCache>
                <c:ptCount val="1"/>
                <c:pt idx="0">
                  <c:v>Provisions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SC!$B$85:$Z$85</c:f>
              <c:numCache>
                <c:formatCode>#,##0,,</c:formatCode>
                <c:ptCount val="25"/>
                <c:pt idx="0">
                  <c:v>1994852124.1810005</c:v>
                </c:pt>
                <c:pt idx="1">
                  <c:v>2097588745.0650005</c:v>
                </c:pt>
                <c:pt idx="2">
                  <c:v>2334351159.0180001</c:v>
                </c:pt>
                <c:pt idx="3">
                  <c:v>2454381540.8610001</c:v>
                </c:pt>
                <c:pt idx="4">
                  <c:v>2517365825.105</c:v>
                </c:pt>
                <c:pt idx="5">
                  <c:v>2515093226.3529997</c:v>
                </c:pt>
                <c:pt idx="6">
                  <c:v>2567356819.1330004</c:v>
                </c:pt>
                <c:pt idx="7">
                  <c:v>2644652503.6320004</c:v>
                </c:pt>
                <c:pt idx="8">
                  <c:v>2687544126.566</c:v>
                </c:pt>
                <c:pt idx="9">
                  <c:v>2740329239.7810001</c:v>
                </c:pt>
                <c:pt idx="10">
                  <c:v>2678948883.7360005</c:v>
                </c:pt>
                <c:pt idx="11">
                  <c:v>2617775384.7480001</c:v>
                </c:pt>
                <c:pt idx="12">
                  <c:v>2574726680.8590002</c:v>
                </c:pt>
                <c:pt idx="13">
                  <c:v>2580756049.6980004</c:v>
                </c:pt>
                <c:pt idx="14">
                  <c:v>2525178510.3540001</c:v>
                </c:pt>
                <c:pt idx="15">
                  <c:v>2538326383.9490004</c:v>
                </c:pt>
                <c:pt idx="16">
                  <c:v>2611770440.4460011</c:v>
                </c:pt>
                <c:pt idx="17">
                  <c:v>2674760892.263001</c:v>
                </c:pt>
                <c:pt idx="18">
                  <c:v>2751863196.1950006</c:v>
                </c:pt>
                <c:pt idx="19">
                  <c:v>2810019248.3720007</c:v>
                </c:pt>
                <c:pt idx="20">
                  <c:v>2648248653.0819998</c:v>
                </c:pt>
                <c:pt idx="21">
                  <c:v>2715147872.2280006</c:v>
                </c:pt>
                <c:pt idx="22">
                  <c:v>2822953123.2560005</c:v>
                </c:pt>
                <c:pt idx="23">
                  <c:v>2888833624.7240005</c:v>
                </c:pt>
                <c:pt idx="24">
                  <c:v>2959507666.1000004</c:v>
                </c:pt>
              </c:numCache>
            </c:numRef>
          </c:val>
          <c:smooth val="0"/>
        </c:ser>
        <c:ser>
          <c:idx val="2"/>
          <c:order val="2"/>
          <c:tx>
            <c:strRef>
              <c:f>SC!$A$86</c:f>
              <c:strCache>
                <c:ptCount val="1"/>
                <c:pt idx="0">
                  <c:v>ACL 12 Month Rolling Change (Calculated)</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SC!$B$86:$Z$86</c:f>
              <c:numCache>
                <c:formatCode>#,##0,,</c:formatCode>
                <c:ptCount val="25"/>
                <c:pt idx="11">
                  <c:v>676048038.04400015</c:v>
                </c:pt>
                <c:pt idx="12">
                  <c:v>623658886.0170002</c:v>
                </c:pt>
                <c:pt idx="13">
                  <c:v>606866194.47100043</c:v>
                </c:pt>
                <c:pt idx="14">
                  <c:v>514661937.80153608</c:v>
                </c:pt>
                <c:pt idx="15">
                  <c:v>550048180.74900007</c:v>
                </c:pt>
                <c:pt idx="16">
                  <c:v>595361544.19900084</c:v>
                </c:pt>
                <c:pt idx="17">
                  <c:v>653101505.6500001</c:v>
                </c:pt>
                <c:pt idx="18">
                  <c:v>706595823.31700039</c:v>
                </c:pt>
                <c:pt idx="19">
                  <c:v>704979516.13700008</c:v>
                </c:pt>
                <c:pt idx="20">
                  <c:v>51271503.585999489</c:v>
                </c:pt>
                <c:pt idx="21">
                  <c:v>53312273.44700098</c:v>
                </c:pt>
                <c:pt idx="22">
                  <c:v>138484949.96200085</c:v>
                </c:pt>
                <c:pt idx="23">
                  <c:v>258486944.24400091</c:v>
                </c:pt>
                <c:pt idx="24">
                  <c:v>281122998.50800085</c:v>
                </c:pt>
              </c:numCache>
            </c:numRef>
          </c:val>
          <c:smooth val="0"/>
        </c:ser>
        <c:dLbls>
          <c:showLegendKey val="0"/>
          <c:showVal val="0"/>
          <c:showCatName val="0"/>
          <c:showSerName val="0"/>
          <c:showPercent val="0"/>
          <c:showBubbleSize val="0"/>
        </c:dLbls>
        <c:marker val="1"/>
        <c:smooth val="0"/>
        <c:axId val="74723712"/>
        <c:axId val="82360192"/>
      </c:lineChart>
      <c:catAx>
        <c:axId val="74723712"/>
        <c:scaling>
          <c:orientation val="minMax"/>
        </c:scaling>
        <c:delete val="0"/>
        <c:axPos val="b"/>
        <c:majorTickMark val="out"/>
        <c:minorTickMark val="none"/>
        <c:tickLblPos val="nextTo"/>
        <c:crossAx val="82360192"/>
        <c:crosses val="autoZero"/>
        <c:auto val="1"/>
        <c:lblAlgn val="ctr"/>
        <c:lblOffset val="100"/>
        <c:noMultiLvlLbl val="0"/>
      </c:catAx>
      <c:valAx>
        <c:axId val="82360192"/>
        <c:scaling>
          <c:orientation val="minMax"/>
        </c:scaling>
        <c:delete val="0"/>
        <c:axPos val="l"/>
        <c:majorGridlines/>
        <c:numFmt formatCode="#,##0,," sourceLinked="1"/>
        <c:majorTickMark val="out"/>
        <c:minorTickMark val="none"/>
        <c:tickLblPos val="nextTo"/>
        <c:crossAx val="7472371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 ACL</a:t>
            </a:r>
            <a:r>
              <a:rPr lang="en-US" baseline="0"/>
              <a:t> Rolling Change Calculated vs Final</a:t>
            </a:r>
            <a:endParaRPr lang="en-US"/>
          </a:p>
        </c:rich>
      </c:tx>
      <c:layout/>
      <c:overlay val="0"/>
    </c:title>
    <c:autoTitleDeleted val="0"/>
    <c:plotArea>
      <c:layout/>
      <c:lineChart>
        <c:grouping val="standard"/>
        <c:varyColors val="0"/>
        <c:ser>
          <c:idx val="0"/>
          <c:order val="0"/>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ser>
          <c:idx val="1"/>
          <c:order val="1"/>
          <c:tx>
            <c:strRef>
              <c:f>SBNA!$A$87</c:f>
              <c:strCache>
                <c:ptCount val="1"/>
                <c:pt idx="0">
                  <c:v>ACL 12 Months Rolling Change (Final)</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SBNA!$Z$87:$BK$87</c:f>
              <c:numCache>
                <c:formatCode>#,##0,,</c:formatCode>
                <c:ptCount val="38"/>
                <c:pt idx="0">
                  <c:v>-117281796.87999916</c:v>
                </c:pt>
                <c:pt idx="1">
                  <c:v>-114103303.32999611</c:v>
                </c:pt>
                <c:pt idx="2">
                  <c:v>-135921591.72999954</c:v>
                </c:pt>
                <c:pt idx="3">
                  <c:v>-149654990.95999908</c:v>
                </c:pt>
                <c:pt idx="4">
                  <c:v>-166723123.62000084</c:v>
                </c:pt>
                <c:pt idx="5">
                  <c:v>-155639547.32000351</c:v>
                </c:pt>
                <c:pt idx="6">
                  <c:v>-152576016.91000175</c:v>
                </c:pt>
                <c:pt idx="7">
                  <c:v>-169478860.98999977</c:v>
                </c:pt>
                <c:pt idx="8">
                  <c:v>-129150209.01999474</c:v>
                </c:pt>
                <c:pt idx="9">
                  <c:v>-116124438.36999702</c:v>
                </c:pt>
                <c:pt idx="10">
                  <c:v>-162544686.22999954</c:v>
                </c:pt>
                <c:pt idx="11">
                  <c:v>-169132432.92000198</c:v>
                </c:pt>
                <c:pt idx="12">
                  <c:v>-189227542.06000137</c:v>
                </c:pt>
                <c:pt idx="13">
                  <c:v>-202854680.79000282</c:v>
                </c:pt>
                <c:pt idx="14">
                  <c:v>-175762292.81000137</c:v>
                </c:pt>
                <c:pt idx="15">
                  <c:v>-186726281.61000061</c:v>
                </c:pt>
                <c:pt idx="16">
                  <c:v>-180979288.00999832</c:v>
                </c:pt>
                <c:pt idx="17">
                  <c:v>-223583176.25999832</c:v>
                </c:pt>
                <c:pt idx="18">
                  <c:v>-243952987.02999878</c:v>
                </c:pt>
                <c:pt idx="19">
                  <c:v>-357381384.54000282</c:v>
                </c:pt>
                <c:pt idx="20">
                  <c:v>-351746998.61000252</c:v>
                </c:pt>
                <c:pt idx="21">
                  <c:v>-351866016.11000061</c:v>
                </c:pt>
                <c:pt idx="22">
                  <c:v>-337673039.90999985</c:v>
                </c:pt>
                <c:pt idx="23">
                  <c:v>-311643793.55000114</c:v>
                </c:pt>
                <c:pt idx="24">
                  <c:v>-297049399.05999947</c:v>
                </c:pt>
                <c:pt idx="25">
                  <c:v>-290620892.38999748</c:v>
                </c:pt>
                <c:pt idx="26">
                  <c:v>-248985233.44000053</c:v>
                </c:pt>
                <c:pt idx="27">
                  <c:v>-224828550.54000092</c:v>
                </c:pt>
                <c:pt idx="28">
                  <c:v>-221357479.98999977</c:v>
                </c:pt>
                <c:pt idx="29">
                  <c:v>-158377714.31000137</c:v>
                </c:pt>
                <c:pt idx="30">
                  <c:v>-132755965.22999763</c:v>
                </c:pt>
                <c:pt idx="31">
                  <c:v>-1700717.0800018311</c:v>
                </c:pt>
                <c:pt idx="32">
                  <c:v>-27021410.069391251</c:v>
                </c:pt>
                <c:pt idx="33">
                  <c:v>-31325851.079999924</c:v>
                </c:pt>
                <c:pt idx="34">
                  <c:v>-14728016.282558441</c:v>
                </c:pt>
                <c:pt idx="35">
                  <c:v>-23767225.330001831</c:v>
                </c:pt>
                <c:pt idx="36">
                  <c:v>7862482.2613525391</c:v>
                </c:pt>
                <c:pt idx="37">
                  <c:v>13048644.352041245</c:v>
                </c:pt>
              </c:numCache>
            </c:numRef>
          </c:val>
          <c:smooth val="0"/>
        </c:ser>
        <c:ser>
          <c:idx val="2"/>
          <c:order val="2"/>
          <c:tx>
            <c:strRef>
              <c:f>SBNA!$A$88</c:f>
              <c:strCache>
                <c:ptCount val="1"/>
                <c:pt idx="0">
                  <c:v>ACL 12 Months Rolling Change Diff.</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SBNA!$Z$88:$BK$88</c:f>
              <c:numCache>
                <c:formatCode>#,##0,,</c:formatCode>
                <c:ptCount val="38"/>
                <c:pt idx="0">
                  <c:v>-10354813.013718367</c:v>
                </c:pt>
                <c:pt idx="1">
                  <c:v>-3711537.3837214112</c:v>
                </c:pt>
                <c:pt idx="2">
                  <c:v>-340812.82641792297</c:v>
                </c:pt>
                <c:pt idx="3">
                  <c:v>-295243.87101840973</c:v>
                </c:pt>
                <c:pt idx="4">
                  <c:v>-370363.05411666632</c:v>
                </c:pt>
                <c:pt idx="5">
                  <c:v>-370363.05091404915</c:v>
                </c:pt>
                <c:pt idx="6">
                  <c:v>-370363.04201573133</c:v>
                </c:pt>
                <c:pt idx="7">
                  <c:v>2.282261848449707E-3</c:v>
                </c:pt>
                <c:pt idx="8">
                  <c:v>42239.553357362747</c:v>
                </c:pt>
                <c:pt idx="9">
                  <c:v>-3.6640346050262451E-2</c:v>
                </c:pt>
                <c:pt idx="10">
                  <c:v>-2.6601552963256836E-2</c:v>
                </c:pt>
                <c:pt idx="11">
                  <c:v>-3.1198024749755859E-2</c:v>
                </c:pt>
                <c:pt idx="12">
                  <c:v>-3.1198650598526001E-2</c:v>
                </c:pt>
                <c:pt idx="13">
                  <c:v>-3.1197190284729004E-2</c:v>
                </c:pt>
                <c:pt idx="14">
                  <c:v>-1.8498659133911133E-2</c:v>
                </c:pt>
                <c:pt idx="15">
                  <c:v>2086415.826100558</c:v>
                </c:pt>
                <c:pt idx="16">
                  <c:v>2161535.4372983277</c:v>
                </c:pt>
                <c:pt idx="17">
                  <c:v>4726127.8167983294</c:v>
                </c:pt>
                <c:pt idx="18">
                  <c:v>4726128.0878987908</c:v>
                </c:pt>
                <c:pt idx="19">
                  <c:v>70359300.113602817</c:v>
                </c:pt>
                <c:pt idx="20">
                  <c:v>66578987.463602543</c:v>
                </c:pt>
                <c:pt idx="21">
                  <c:v>66578987.57360065</c:v>
                </c:pt>
                <c:pt idx="22">
                  <c:v>66578987.803999901</c:v>
                </c:pt>
                <c:pt idx="23">
                  <c:v>66578986.978601187</c:v>
                </c:pt>
                <c:pt idx="24">
                  <c:v>66578987.096899509</c:v>
                </c:pt>
                <c:pt idx="25">
                  <c:v>66578987.746897489</c:v>
                </c:pt>
                <c:pt idx="26">
                  <c:v>66578987.336900592</c:v>
                </c:pt>
                <c:pt idx="27">
                  <c:v>64417452.476900965</c:v>
                </c:pt>
                <c:pt idx="28">
                  <c:v>64417452.128799796</c:v>
                </c:pt>
                <c:pt idx="29">
                  <c:v>61852859.746101439</c:v>
                </c:pt>
                <c:pt idx="30">
                  <c:v>61852858.886097699</c:v>
                </c:pt>
                <c:pt idx="31">
                  <c:v>-3780312.253898263</c:v>
                </c:pt>
                <c:pt idx="32">
                  <c:v>-0.41230887174606323</c:v>
                </c:pt>
                <c:pt idx="33">
                  <c:v>-0.20170021057128906</c:v>
                </c:pt>
                <c:pt idx="34">
                  <c:v>-0.25914168357849121</c:v>
                </c:pt>
                <c:pt idx="35">
                  <c:v>0.97513383626937866</c:v>
                </c:pt>
                <c:pt idx="36">
                  <c:v>0.98547947406768799</c:v>
                </c:pt>
                <c:pt idx="37">
                  <c:v>-0.19520923495292664</c:v>
                </c:pt>
              </c:numCache>
            </c:numRef>
          </c:val>
          <c:smooth val="0"/>
        </c:ser>
        <c:dLbls>
          <c:showLegendKey val="0"/>
          <c:showVal val="0"/>
          <c:showCatName val="0"/>
          <c:showSerName val="0"/>
          <c:showPercent val="0"/>
          <c:showBubbleSize val="0"/>
        </c:dLbls>
        <c:marker val="1"/>
        <c:smooth val="0"/>
        <c:axId val="159894528"/>
        <c:axId val="26268416"/>
      </c:lineChart>
      <c:catAx>
        <c:axId val="159894528"/>
        <c:scaling>
          <c:orientation val="minMax"/>
        </c:scaling>
        <c:delete val="0"/>
        <c:axPos val="b"/>
        <c:majorTickMark val="none"/>
        <c:minorTickMark val="none"/>
        <c:tickLblPos val="nextTo"/>
        <c:crossAx val="26268416"/>
        <c:crosses val="autoZero"/>
        <c:auto val="1"/>
        <c:lblAlgn val="ctr"/>
        <c:lblOffset val="100"/>
        <c:noMultiLvlLbl val="0"/>
      </c:catAx>
      <c:valAx>
        <c:axId val="26268416"/>
        <c:scaling>
          <c:orientation val="minMax"/>
        </c:scaling>
        <c:delete val="0"/>
        <c:axPos val="l"/>
        <c:majorGridlines/>
        <c:numFmt formatCode="#,##0,," sourceLinked="1"/>
        <c:majorTickMark val="none"/>
        <c:minorTickMark val="none"/>
        <c:tickLblPos val="nextTo"/>
        <c:spPr>
          <a:ln w="9525">
            <a:noFill/>
          </a:ln>
        </c:spPr>
        <c:crossAx val="15989452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SC!$A$108</c:f>
              <c:strCache>
                <c:ptCount val="1"/>
                <c:pt idx="0">
                  <c:v>NPL</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SC!$B$108:$Z$108</c:f>
              <c:numCache>
                <c:formatCode>#,##0,,</c:formatCode>
                <c:ptCount val="25"/>
                <c:pt idx="0">
                  <c:v>3336943925.7108111</c:v>
                </c:pt>
                <c:pt idx="1">
                  <c:v>3276620365.8984876</c:v>
                </c:pt>
                <c:pt idx="2">
                  <c:v>3266093189.4355121</c:v>
                </c:pt>
                <c:pt idx="3">
                  <c:v>3362543803.5785942</c:v>
                </c:pt>
                <c:pt idx="4">
                  <c:v>3526034909.5071106</c:v>
                </c:pt>
                <c:pt idx="5">
                  <c:v>3726218726.7079005</c:v>
                </c:pt>
                <c:pt idx="6">
                  <c:v>3907072177.4003811</c:v>
                </c:pt>
                <c:pt idx="7">
                  <c:v>4087537056.2992296</c:v>
                </c:pt>
                <c:pt idx="8">
                  <c:v>4235659644.5755372</c:v>
                </c:pt>
                <c:pt idx="9">
                  <c:v>4355791239.5589485</c:v>
                </c:pt>
                <c:pt idx="10">
                  <c:v>4590145195.5309992</c:v>
                </c:pt>
                <c:pt idx="11">
                  <c:v>4809654289.1030235</c:v>
                </c:pt>
                <c:pt idx="12">
                  <c:v>4900102741.7678318</c:v>
                </c:pt>
                <c:pt idx="13">
                  <c:v>4917916163.877141</c:v>
                </c:pt>
                <c:pt idx="14">
                  <c:v>4960124854.0787535</c:v>
                </c:pt>
                <c:pt idx="15">
                  <c:v>5057629849.1544342</c:v>
                </c:pt>
                <c:pt idx="16">
                  <c:v>5256151124.5840712</c:v>
                </c:pt>
                <c:pt idx="17">
                  <c:v>5455189360.8086472</c:v>
                </c:pt>
                <c:pt idx="18">
                  <c:v>5252757332.1655922</c:v>
                </c:pt>
                <c:pt idx="19">
                  <c:v>5367229640.2645321</c:v>
                </c:pt>
                <c:pt idx="20">
                  <c:v>4937198257.3299894</c:v>
                </c:pt>
                <c:pt idx="21">
                  <c:v>5003804489.0599937</c:v>
                </c:pt>
                <c:pt idx="22">
                  <c:v>5152223810.2599621</c:v>
                </c:pt>
                <c:pt idx="23">
                  <c:v>5309851327.5460024</c:v>
                </c:pt>
                <c:pt idx="24">
                  <c:v>5413665967.4199829</c:v>
                </c:pt>
              </c:numCache>
            </c:numRef>
          </c:val>
          <c:smooth val="0"/>
        </c:ser>
        <c:ser>
          <c:idx val="1"/>
          <c:order val="1"/>
          <c:tx>
            <c:strRef>
              <c:f>SC!$A$109</c:f>
              <c:strCache>
                <c:ptCount val="1"/>
                <c:pt idx="0">
                  <c:v>Delinquency 61+ DPD</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SC!$B$109:$Z$109</c:f>
              <c:numCache>
                <c:formatCode>#,##0,,</c:formatCode>
                <c:ptCount val="25"/>
                <c:pt idx="0">
                  <c:v>1166421413.76</c:v>
                </c:pt>
                <c:pt idx="1">
                  <c:v>981496650.79000008</c:v>
                </c:pt>
                <c:pt idx="2">
                  <c:v>902043999.03999996</c:v>
                </c:pt>
                <c:pt idx="3">
                  <c:v>938535089.5</c:v>
                </c:pt>
                <c:pt idx="4">
                  <c:v>1021976959.9400002</c:v>
                </c:pt>
                <c:pt idx="5">
                  <c:v>1140194497.1699998</c:v>
                </c:pt>
                <c:pt idx="6">
                  <c:v>1170980019.8500001</c:v>
                </c:pt>
                <c:pt idx="7">
                  <c:v>1214501491.3399999</c:v>
                </c:pt>
                <c:pt idx="8">
                  <c:v>1240143165.3500004</c:v>
                </c:pt>
                <c:pt idx="9">
                  <c:v>1188044671.8199999</c:v>
                </c:pt>
                <c:pt idx="10">
                  <c:v>1305316952.3100004</c:v>
                </c:pt>
                <c:pt idx="11">
                  <c:v>1378493720.2900002</c:v>
                </c:pt>
                <c:pt idx="12">
                  <c:v>1313401830.5000002</c:v>
                </c:pt>
                <c:pt idx="13">
                  <c:v>1123418315.78</c:v>
                </c:pt>
                <c:pt idx="14">
                  <c:v>1028772505.5800002</c:v>
                </c:pt>
                <c:pt idx="15">
                  <c:v>1012655145.4500002</c:v>
                </c:pt>
                <c:pt idx="16">
                  <c:v>1124089795.8199999</c:v>
                </c:pt>
                <c:pt idx="17">
                  <c:v>1253902515.4799995</c:v>
                </c:pt>
                <c:pt idx="18">
                  <c:v>1270872602.3299997</c:v>
                </c:pt>
                <c:pt idx="19">
                  <c:v>1378410491.4200001</c:v>
                </c:pt>
                <c:pt idx="20">
                  <c:v>1363975988.4900002</c:v>
                </c:pt>
                <c:pt idx="21">
                  <c:v>1347968606.6900001</c:v>
                </c:pt>
                <c:pt idx="22">
                  <c:v>1468278902.2399998</c:v>
                </c:pt>
                <c:pt idx="23">
                  <c:v>1545672176.1099997</c:v>
                </c:pt>
                <c:pt idx="24">
                  <c:v>1578965985.6599998</c:v>
                </c:pt>
              </c:numCache>
            </c:numRef>
          </c:val>
          <c:smooth val="0"/>
        </c:ser>
        <c:dLbls>
          <c:showLegendKey val="0"/>
          <c:showVal val="0"/>
          <c:showCatName val="0"/>
          <c:showSerName val="0"/>
          <c:showPercent val="0"/>
          <c:showBubbleSize val="0"/>
        </c:dLbls>
        <c:marker val="1"/>
        <c:smooth val="0"/>
        <c:axId val="26286720"/>
        <c:axId val="26288512"/>
      </c:lineChart>
      <c:catAx>
        <c:axId val="26286720"/>
        <c:scaling>
          <c:orientation val="minMax"/>
        </c:scaling>
        <c:delete val="0"/>
        <c:axPos val="b"/>
        <c:majorTickMark val="out"/>
        <c:minorTickMark val="none"/>
        <c:tickLblPos val="nextTo"/>
        <c:crossAx val="26288512"/>
        <c:crosses val="autoZero"/>
        <c:auto val="1"/>
        <c:lblAlgn val="ctr"/>
        <c:lblOffset val="100"/>
        <c:noMultiLvlLbl val="0"/>
      </c:catAx>
      <c:valAx>
        <c:axId val="26288512"/>
        <c:scaling>
          <c:orientation val="minMax"/>
        </c:scaling>
        <c:delete val="0"/>
        <c:axPos val="l"/>
        <c:majorGridlines/>
        <c:numFmt formatCode="#,##0,," sourceLinked="1"/>
        <c:majorTickMark val="out"/>
        <c:minorTickMark val="none"/>
        <c:tickLblPos val="nextTo"/>
        <c:crossAx val="262867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151</xdr:row>
      <xdr:rowOff>142874</xdr:rowOff>
    </xdr:from>
    <xdr:to>
      <xdr:col>10</xdr:col>
      <xdr:colOff>161925</xdr:colOff>
      <xdr:row>168</xdr:row>
      <xdr:rowOff>57149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95251</xdr:rowOff>
    </xdr:from>
    <xdr:to>
      <xdr:col>9</xdr:col>
      <xdr:colOff>314325</xdr:colOff>
      <xdr:row>23</xdr:row>
      <xdr:rowOff>171451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6</xdr:row>
      <xdr:rowOff>95250</xdr:rowOff>
    </xdr:from>
    <xdr:to>
      <xdr:col>19</xdr:col>
      <xdr:colOff>428619</xdr:colOff>
      <xdr:row>23</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28576</xdr:colOff>
      <xdr:row>36</xdr:row>
      <xdr:rowOff>85725</xdr:rowOff>
    </xdr:from>
    <xdr:to>
      <xdr:col>9</xdr:col>
      <xdr:colOff>238125</xdr:colOff>
      <xdr:row>53</xdr:row>
      <xdr:rowOff>95251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98</xdr:row>
      <xdr:rowOff>38100</xdr:rowOff>
    </xdr:from>
    <xdr:to>
      <xdr:col>10</xdr:col>
      <xdr:colOff>152400</xdr:colOff>
      <xdr:row>115</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xdr:colOff>
      <xdr:row>67</xdr:row>
      <xdr:rowOff>19050</xdr:rowOff>
    </xdr:from>
    <xdr:to>
      <xdr:col>10</xdr:col>
      <xdr:colOff>161925</xdr:colOff>
      <xdr:row>84</xdr:row>
      <xdr:rowOff>142875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219075</xdr:colOff>
      <xdr:row>67</xdr:row>
      <xdr:rowOff>19050</xdr:rowOff>
    </xdr:from>
    <xdr:to>
      <xdr:col>20</xdr:col>
      <xdr:colOff>333369</xdr:colOff>
      <xdr:row>84</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10</xdr:col>
      <xdr:colOff>190494</xdr:colOff>
      <xdr:row>148</xdr:row>
      <xdr:rowOff>90488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0.08899</cdr:x>
      <cdr:y>0.5939</cdr:y>
    </cdr:from>
    <cdr:to>
      <cdr:x>0.93102</cdr:x>
      <cdr:y>0.5939</cdr:y>
    </cdr:to>
    <cdr:cxnSp macro="">
      <cdr:nvCxnSpPr>
        <cdr:cNvPr id="2" name="Straight Connector 1"/>
        <cdr:cNvCxnSpPr/>
      </cdr:nvCxnSpPr>
      <cdr:spPr>
        <a:xfrm xmlns:a="http://schemas.openxmlformats.org/drawingml/2006/main" flipV="1">
          <a:off x="536575" y="1917700"/>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0.09057</cdr:x>
      <cdr:y>0.48771</cdr:y>
    </cdr:from>
    <cdr:to>
      <cdr:x>0.93418</cdr:x>
      <cdr:y>0.49066</cdr:y>
    </cdr:to>
    <cdr:cxnSp macro="">
      <cdr:nvCxnSpPr>
        <cdr:cNvPr id="3" name="Straight Connector 2"/>
        <cdr:cNvCxnSpPr/>
      </cdr:nvCxnSpPr>
      <cdr:spPr>
        <a:xfrm xmlns:a="http://schemas.openxmlformats.org/drawingml/2006/main" flipV="1">
          <a:off x="546100" y="1574800"/>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0.09625</cdr:x>
      <cdr:y>0.61653</cdr:y>
    </cdr:from>
    <cdr:to>
      <cdr:x>0.96574</cdr:x>
      <cdr:y>0.61653</cdr:y>
    </cdr:to>
    <cdr:cxnSp macro="">
      <cdr:nvCxnSpPr>
        <cdr:cNvPr id="2" name="Straight Connector 1"/>
        <cdr:cNvCxnSpPr/>
      </cdr:nvCxnSpPr>
      <cdr:spPr>
        <a:xfrm xmlns:a="http://schemas.openxmlformats.org/drawingml/2006/main" flipV="1">
          <a:off x="561987" y="2260884"/>
          <a:ext cx="5076800" cy="0"/>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0.09516</cdr:x>
      <cdr:y>0.49957</cdr:y>
    </cdr:from>
    <cdr:to>
      <cdr:x>0.96629</cdr:x>
      <cdr:y>0.50216</cdr:y>
    </cdr:to>
    <cdr:cxnSp macro="">
      <cdr:nvCxnSpPr>
        <cdr:cNvPr id="3" name="Straight Connector 2"/>
        <cdr:cNvCxnSpPr/>
      </cdr:nvCxnSpPr>
      <cdr:spPr>
        <a:xfrm xmlns:a="http://schemas.openxmlformats.org/drawingml/2006/main" flipV="1">
          <a:off x="555625" y="18319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0.09486</cdr:x>
      <cdr:y>0.2853</cdr:y>
    </cdr:from>
    <cdr:to>
      <cdr:x>0.96855</cdr:x>
      <cdr:y>0.28915</cdr:y>
    </cdr:to>
    <cdr:cxnSp macro="">
      <cdr:nvCxnSpPr>
        <cdr:cNvPr id="3" name="Straight Connector 2"/>
        <cdr:cNvCxnSpPr/>
      </cdr:nvCxnSpPr>
      <cdr:spPr>
        <a:xfrm xmlns:a="http://schemas.openxmlformats.org/drawingml/2006/main" flipV="1">
          <a:off x="574652" y="942959"/>
          <a:ext cx="5292721" cy="12725"/>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0.09486</cdr:x>
      <cdr:y>0.33717</cdr:y>
    </cdr:from>
    <cdr:to>
      <cdr:x>0.97327</cdr:x>
      <cdr:y>0.33813</cdr:y>
    </cdr:to>
    <cdr:cxnSp macro="">
      <cdr:nvCxnSpPr>
        <cdr:cNvPr id="5" name="Straight Connector 4"/>
        <cdr:cNvCxnSpPr/>
      </cdr:nvCxnSpPr>
      <cdr:spPr>
        <a:xfrm xmlns:a="http://schemas.openxmlformats.org/drawingml/2006/main" flipV="1">
          <a:off x="574666" y="1114418"/>
          <a:ext cx="5321315" cy="3173"/>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0.08835</cdr:x>
      <cdr:y>0.46432</cdr:y>
    </cdr:from>
    <cdr:to>
      <cdr:x>0.95501</cdr:x>
      <cdr:y>0.46432</cdr:y>
    </cdr:to>
    <cdr:cxnSp macro="">
      <cdr:nvCxnSpPr>
        <cdr:cNvPr id="2" name="Straight Connector 1"/>
        <cdr:cNvCxnSpPr/>
      </cdr:nvCxnSpPr>
      <cdr:spPr>
        <a:xfrm xmlns:a="http://schemas.openxmlformats.org/drawingml/2006/main" flipV="1">
          <a:off x="517525" y="1508125"/>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0.08672</cdr:x>
      <cdr:y>0.41153</cdr:y>
    </cdr:from>
    <cdr:to>
      <cdr:x>0.95501</cdr:x>
      <cdr:y>0.41447</cdr:y>
    </cdr:to>
    <cdr:cxnSp macro="">
      <cdr:nvCxnSpPr>
        <cdr:cNvPr id="3" name="Straight Connector 2"/>
        <cdr:cNvCxnSpPr/>
      </cdr:nvCxnSpPr>
      <cdr:spPr>
        <a:xfrm xmlns:a="http://schemas.openxmlformats.org/drawingml/2006/main" flipV="1">
          <a:off x="508000" y="13366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0.48663</cdr:x>
      <cdr:y>0.7429</cdr:y>
    </cdr:from>
    <cdr:to>
      <cdr:x>0.55749</cdr:x>
      <cdr:y>0.95129</cdr:y>
    </cdr:to>
    <cdr:sp macro="" textlink="">
      <cdr:nvSpPr>
        <cdr:cNvPr id="2" name="Oval 1"/>
        <cdr:cNvSpPr/>
      </cdr:nvSpPr>
      <cdr:spPr>
        <a:xfrm xmlns:a="http://schemas.openxmlformats.org/drawingml/2006/main">
          <a:off x="3467094" y="2614613"/>
          <a:ext cx="504825" cy="733425"/>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0.40508</cdr:x>
      <cdr:y>0.81597</cdr:y>
    </cdr:from>
    <cdr:to>
      <cdr:x>0.52005</cdr:x>
      <cdr:y>0.88904</cdr:y>
    </cdr:to>
    <cdr:sp macro="" textlink="">
      <cdr:nvSpPr>
        <cdr:cNvPr id="3" name="TextBox 2"/>
        <cdr:cNvSpPr txBox="1"/>
      </cdr:nvSpPr>
      <cdr:spPr>
        <a:xfrm xmlns:a="http://schemas.openxmlformats.org/drawingml/2006/main">
          <a:off x="2886069" y="2871788"/>
          <a:ext cx="81915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6"/>
              </a:solidFill>
            </a:rPr>
            <a:t>~70 MM</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19</xdr:row>
      <xdr:rowOff>133350</xdr:rowOff>
    </xdr:from>
    <xdr:to>
      <xdr:col>9</xdr:col>
      <xdr:colOff>447675</xdr:colOff>
      <xdr:row>34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xdr:row>
      <xdr:rowOff>123825</xdr:rowOff>
    </xdr:from>
    <xdr:to>
      <xdr:col>9</xdr:col>
      <xdr:colOff>428625</xdr:colOff>
      <xdr:row>19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0.30723</cdr:x>
      <cdr:y>0.3206</cdr:y>
    </cdr:from>
    <cdr:to>
      <cdr:x>0.3937</cdr:x>
      <cdr:y>0.58796</cdr:y>
    </cdr:to>
    <cdr:sp macro="" textlink="">
      <cdr:nvSpPr>
        <cdr:cNvPr id="2" name="Oval 1"/>
        <cdr:cNvSpPr/>
      </cdr:nvSpPr>
      <cdr:spPr>
        <a:xfrm xmlns:a="http://schemas.openxmlformats.org/drawingml/2006/main">
          <a:off x="1793875" y="879475"/>
          <a:ext cx="504856" cy="733426"/>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84"/>
  <sheetViews>
    <sheetView showGridLines="0" tabSelected="1" workbookViewId="0">
      <selection activeCell="A6" sqref="A6:T6"/>
    </sheetView>
  </sheetViews>
  <sheetFormatPr defaultRowHeight="15" x14ac:dyDescent="0.25"/>
  <cols>
    <col min="1" max="1" width="12.140625" customWidth="1"/>
    <col min="2" max="2" width="13" customWidth="1"/>
    <col min="3" max="3" width="12.7109375" bestFit="1" customWidth="1"/>
    <col min="6" max="6" width="11.28515625" customWidth="1"/>
    <col min="7" max="7" width="9.140625" customWidth="1"/>
    <col min="12" max="12" width="13" customWidth="1"/>
    <col min="17" max="17" width="12.5703125" customWidth="1"/>
  </cols>
  <sheetData>
    <row r="1" spans="1:20" x14ac:dyDescent="0.25">
      <c r="A1" s="45" t="s">
        <v>95</v>
      </c>
    </row>
    <row r="2" spans="1:20" x14ac:dyDescent="0.25">
      <c r="A2" s="52" t="s">
        <v>97</v>
      </c>
      <c r="B2" s="46" t="s">
        <v>96</v>
      </c>
      <c r="C2" s="47"/>
      <c r="D2" s="47"/>
      <c r="E2" s="47"/>
      <c r="F2" s="47"/>
      <c r="G2" s="47"/>
      <c r="H2" s="47"/>
      <c r="I2" s="53"/>
      <c r="K2" t="s">
        <v>198</v>
      </c>
    </row>
    <row r="3" spans="1:20" x14ac:dyDescent="0.25">
      <c r="A3" s="54" t="s">
        <v>98</v>
      </c>
      <c r="B3" s="48" t="s">
        <v>99</v>
      </c>
      <c r="C3" s="49"/>
      <c r="D3" s="49"/>
      <c r="E3" s="49"/>
      <c r="F3" s="49"/>
      <c r="G3" s="49"/>
      <c r="H3" s="49"/>
      <c r="I3" s="55"/>
      <c r="K3" t="s">
        <v>199</v>
      </c>
    </row>
    <row r="4" spans="1:20" x14ac:dyDescent="0.25">
      <c r="A4" s="76" t="s">
        <v>168</v>
      </c>
      <c r="B4" s="76"/>
      <c r="C4" s="77"/>
      <c r="D4" s="77"/>
      <c r="E4" s="77"/>
      <c r="F4" s="77"/>
      <c r="G4" s="77"/>
      <c r="H4" s="77"/>
      <c r="I4" s="77"/>
      <c r="K4" t="s">
        <v>200</v>
      </c>
    </row>
    <row r="5" spans="1:20" x14ac:dyDescent="0.25">
      <c r="A5" s="78" t="s">
        <v>167</v>
      </c>
      <c r="B5" s="79"/>
      <c r="C5" s="80"/>
      <c r="D5" s="80"/>
      <c r="E5" s="80"/>
      <c r="F5" s="80"/>
      <c r="G5" s="80"/>
      <c r="H5" s="80"/>
      <c r="I5" s="81"/>
      <c r="K5" t="s">
        <v>201</v>
      </c>
    </row>
    <row r="6" spans="1:20" s="71" customFormat="1" ht="21" customHeight="1" x14ac:dyDescent="0.35">
      <c r="A6" s="103" t="s">
        <v>57</v>
      </c>
      <c r="B6" s="103"/>
      <c r="C6" s="103"/>
      <c r="D6" s="103"/>
      <c r="E6" s="103"/>
      <c r="F6" s="103"/>
      <c r="G6" s="103"/>
      <c r="H6" s="103"/>
      <c r="I6" s="103"/>
      <c r="J6" s="103"/>
      <c r="K6" s="103"/>
      <c r="L6" s="103"/>
      <c r="M6" s="103"/>
      <c r="N6" s="103"/>
      <c r="O6" s="103"/>
      <c r="P6" s="103"/>
      <c r="Q6" s="103"/>
      <c r="R6" s="103"/>
      <c r="S6" s="103"/>
      <c r="T6" s="103"/>
    </row>
    <row r="11" spans="1:20" x14ac:dyDescent="0.25">
      <c r="E11" s="40"/>
      <c r="F11" s="40"/>
      <c r="G11" s="40"/>
    </row>
    <row r="12" spans="1:20" x14ac:dyDescent="0.25">
      <c r="E12" s="40"/>
      <c r="F12" s="40"/>
      <c r="G12" s="40"/>
    </row>
    <row r="25" spans="1:18" x14ac:dyDescent="0.25">
      <c r="A25" s="106" t="s">
        <v>100</v>
      </c>
      <c r="B25" s="107"/>
      <c r="C25" s="107"/>
      <c r="D25" s="107"/>
      <c r="E25" s="107"/>
      <c r="F25" s="107"/>
      <c r="G25" s="108"/>
      <c r="K25" s="106" t="s">
        <v>100</v>
      </c>
      <c r="L25" s="107"/>
      <c r="M25" s="107"/>
      <c r="N25" s="107"/>
      <c r="O25" s="107"/>
      <c r="P25" s="107"/>
      <c r="Q25" s="108"/>
    </row>
    <row r="26" spans="1:18" x14ac:dyDescent="0.25">
      <c r="A26" s="51" t="str">
        <f>SBNA!A36</f>
        <v>Std (Spain)</v>
      </c>
      <c r="C26" s="50">
        <f>SBNA!B36</f>
        <v>1.1773019546155203E-3</v>
      </c>
      <c r="E26" t="str">
        <f>SBNA!A41</f>
        <v>Std (Local)</v>
      </c>
      <c r="G26" s="50">
        <f>SBNA!B41</f>
        <v>1.2190933964413753E-3</v>
      </c>
      <c r="K26" t="str">
        <f>SC!A37</f>
        <v>Std (Spain)</v>
      </c>
      <c r="M26" s="50">
        <f>SC!B37</f>
        <v>4.6125704145160021E-3</v>
      </c>
      <c r="O26" t="str">
        <f>SC!A42</f>
        <v>Std (Local)</v>
      </c>
      <c r="Q26" s="50">
        <f>SC!B42</f>
        <v>4.6125704145160021E-3</v>
      </c>
    </row>
    <row r="27" spans="1:18" x14ac:dyDescent="0.25">
      <c r="A27" s="51" t="str">
        <f>SBNA!A37</f>
        <v>Mean (Spain)</v>
      </c>
      <c r="C27" s="50">
        <f>SBNA!B37</f>
        <v>9.7392320557095047E-4</v>
      </c>
      <c r="E27" t="str">
        <f>SBNA!A42</f>
        <v>Mean (Local)</v>
      </c>
      <c r="G27" s="50">
        <f>SBNA!B42</f>
        <v>1.0068652003253503E-3</v>
      </c>
      <c r="K27" t="str">
        <f>SC!A38</f>
        <v>Mean (Spain)</v>
      </c>
      <c r="M27" s="50">
        <f>SC!B38</f>
        <v>9.6814733338493497E-2</v>
      </c>
      <c r="O27" t="str">
        <f>SC!A43</f>
        <v>Mean (Local)</v>
      </c>
      <c r="Q27" s="50">
        <f>SC!B43</f>
        <v>9.6814733338493497E-2</v>
      </c>
    </row>
    <row r="28" spans="1:18" x14ac:dyDescent="0.25">
      <c r="A28" s="51" t="str">
        <f>SBNA!A38</f>
        <v>Mean+1 Std (Spain)</v>
      </c>
      <c r="C28" s="50">
        <f>SBNA!B38</f>
        <v>2.1512251601864705E-3</v>
      </c>
      <c r="E28" t="str">
        <f>SBNA!A43</f>
        <v>Mean+1 Std (Local)</v>
      </c>
      <c r="G28" s="50">
        <f>SBNA!B43</f>
        <v>2.2259585967667255E-3</v>
      </c>
      <c r="K28" t="str">
        <f>SC!A39</f>
        <v>Mean+1 Std (Spain)</v>
      </c>
      <c r="M28" s="50">
        <f>SC!B39</f>
        <v>0.1014273037530095</v>
      </c>
      <c r="O28" t="str">
        <f>SC!A44</f>
        <v>Mean+1 Std (Local)</v>
      </c>
      <c r="Q28" s="50">
        <f>SC!B44</f>
        <v>0.1014273037530095</v>
      </c>
    </row>
    <row r="29" spans="1:18" x14ac:dyDescent="0.25">
      <c r="A29" s="51" t="str">
        <f>SBNA!A39</f>
        <v>Mean+2 Std (Spain)</v>
      </c>
      <c r="C29" s="50">
        <f>SBNA!B39</f>
        <v>3.3285271148019912E-3</v>
      </c>
      <c r="E29" t="str">
        <f>SBNA!A44</f>
        <v>Mean+2 Std (Local)</v>
      </c>
      <c r="G29" s="50">
        <f>SBNA!B44</f>
        <v>3.445051993208101E-3</v>
      </c>
      <c r="K29" t="str">
        <f>SC!A40</f>
        <v>Mean+2 Std (Spain)</v>
      </c>
      <c r="M29" s="50">
        <f>SC!B40</f>
        <v>0.1060398741675255</v>
      </c>
      <c r="O29" t="str">
        <f>SC!A45</f>
        <v>Mean+2 Std (Local)</v>
      </c>
      <c r="Q29" s="50">
        <f>SC!B45</f>
        <v>0.1060398741675255</v>
      </c>
    </row>
    <row r="30" spans="1:18" x14ac:dyDescent="0.25">
      <c r="A30" s="109" t="s">
        <v>101</v>
      </c>
      <c r="B30" s="110"/>
      <c r="C30" s="110"/>
      <c r="D30" s="110"/>
      <c r="E30" s="110"/>
      <c r="F30" s="110"/>
      <c r="G30" s="111"/>
      <c r="K30" s="109" t="s">
        <v>101</v>
      </c>
      <c r="L30" s="110"/>
      <c r="M30" s="110"/>
      <c r="N30" s="110"/>
      <c r="O30" s="110"/>
      <c r="P30" s="110"/>
      <c r="Q30" s="111"/>
    </row>
    <row r="31" spans="1:18" x14ac:dyDescent="0.25">
      <c r="A31" s="57" t="str">
        <f>SBNA!C38</f>
        <v>Trigger(Spain)</v>
      </c>
      <c r="C31" s="58">
        <f>SBNA!D38</f>
        <v>6</v>
      </c>
      <c r="E31" s="59" t="str">
        <f>SBNA!C43</f>
        <v>Trigger(Local)</v>
      </c>
      <c r="G31" s="60">
        <f>SBNA!D43</f>
        <v>6</v>
      </c>
      <c r="H31" s="64"/>
      <c r="K31" s="59" t="str">
        <f>SC!C39</f>
        <v>Trigger(Spain)</v>
      </c>
      <c r="M31">
        <f>SC!D39</f>
        <v>4</v>
      </c>
      <c r="O31" s="61" t="str">
        <f>SC!C44</f>
        <v>Trigger(Local)</v>
      </c>
      <c r="Q31" s="61">
        <f>SC!D44</f>
        <v>4</v>
      </c>
      <c r="R31" s="64"/>
    </row>
    <row r="32" spans="1:18" x14ac:dyDescent="0.25">
      <c r="A32" s="57" t="str">
        <f>SBNA!C39</f>
        <v>Limit(Spain)</v>
      </c>
      <c r="C32" s="58">
        <f>SBNA!D39</f>
        <v>0</v>
      </c>
      <c r="E32" s="59" t="str">
        <f>SBNA!C44</f>
        <v>Limit(Local)</v>
      </c>
      <c r="G32" s="60">
        <f>SBNA!D44</f>
        <v>0</v>
      </c>
      <c r="K32" s="59" t="str">
        <f>SC!C40</f>
        <v>Limit(Spain)</v>
      </c>
      <c r="M32">
        <f>SC!D40</f>
        <v>0</v>
      </c>
      <c r="O32" s="61" t="str">
        <f>SC!C45</f>
        <v>Limit(Local)</v>
      </c>
      <c r="Q32" s="61">
        <f>SC!D45</f>
        <v>0</v>
      </c>
    </row>
    <row r="33" spans="1:17" x14ac:dyDescent="0.25">
      <c r="A33" s="57" t="s">
        <v>164</v>
      </c>
      <c r="C33" s="58">
        <v>26</v>
      </c>
      <c r="E33" s="59" t="s">
        <v>166</v>
      </c>
      <c r="G33" s="64">
        <f>SUM(C31:C32)/C33</f>
        <v>0.23076923076923078</v>
      </c>
      <c r="K33" s="59" t="s">
        <v>164</v>
      </c>
      <c r="M33">
        <f>SC!F39</f>
        <v>25</v>
      </c>
      <c r="O33" s="61" t="s">
        <v>166</v>
      </c>
      <c r="Q33" s="64">
        <f>M31/M33</f>
        <v>0.16</v>
      </c>
    </row>
    <row r="34" spans="1:17" x14ac:dyDescent="0.25">
      <c r="A34" s="57"/>
      <c r="C34" s="58"/>
      <c r="E34" s="59"/>
      <c r="G34" s="60"/>
      <c r="K34" s="59"/>
      <c r="O34" s="61"/>
      <c r="Q34" s="61"/>
    </row>
    <row r="35" spans="1:17" x14ac:dyDescent="0.25">
      <c r="A35" t="s">
        <v>149</v>
      </c>
      <c r="C35" s="50"/>
      <c r="K35" t="s">
        <v>149</v>
      </c>
    </row>
    <row r="36" spans="1:17" x14ac:dyDescent="0.25">
      <c r="A36" t="s">
        <v>154</v>
      </c>
      <c r="C36" s="50"/>
      <c r="K36" s="30" t="s">
        <v>170</v>
      </c>
    </row>
    <row r="55" spans="1:18" x14ac:dyDescent="0.25">
      <c r="A55" s="106" t="s">
        <v>100</v>
      </c>
      <c r="B55" s="107"/>
      <c r="C55" s="107"/>
      <c r="D55" s="107"/>
      <c r="E55" s="107"/>
      <c r="F55" s="107"/>
      <c r="G55" s="108"/>
    </row>
    <row r="56" spans="1:18" x14ac:dyDescent="0.25">
      <c r="A56" t="str">
        <f>PR!A36</f>
        <v>Std (Spain)</v>
      </c>
      <c r="C56" s="50">
        <f>PR!B36</f>
        <v>2.2636068831312773E-3</v>
      </c>
      <c r="E56" t="str">
        <f>PR!A41</f>
        <v>Std (Local)</v>
      </c>
      <c r="G56" s="50">
        <f>PR!B41</f>
        <v>2.2388404763687584E-3</v>
      </c>
    </row>
    <row r="57" spans="1:18" x14ac:dyDescent="0.25">
      <c r="A57" t="str">
        <f>PR!A37</f>
        <v>Mean (Spain)</v>
      </c>
      <c r="C57" s="50">
        <f>PR!B37</f>
        <v>1.7237169022563358E-2</v>
      </c>
      <c r="E57" t="str">
        <f>PR!A42</f>
        <v>Mean (Local)</v>
      </c>
      <c r="G57" s="50">
        <f>PR!B42</f>
        <v>1.7445986943462635E-2</v>
      </c>
    </row>
    <row r="58" spans="1:18" x14ac:dyDescent="0.25">
      <c r="A58" t="str">
        <f>PR!A38</f>
        <v>Mean+1 Std (Spain)</v>
      </c>
      <c r="C58" s="50">
        <f>PR!B38</f>
        <v>1.9500775905694635E-2</v>
      </c>
      <c r="E58" t="str">
        <f>PR!A43</f>
        <v>Mean+1 Std (Local)</v>
      </c>
      <c r="G58" s="50">
        <f>PR!B43</f>
        <v>1.9684827419831394E-2</v>
      </c>
    </row>
    <row r="59" spans="1:18" x14ac:dyDescent="0.25">
      <c r="A59" t="str">
        <f>PR!A39</f>
        <v>Mean+2 Std (Spain)</v>
      </c>
      <c r="C59" s="50">
        <f>PR!B39</f>
        <v>2.1764382788825913E-2</v>
      </c>
      <c r="E59" t="str">
        <f>PR!A44</f>
        <v>Mean+2 Std (Local)</v>
      </c>
      <c r="G59" s="50">
        <f>PR!B44</f>
        <v>2.192366789620015E-2</v>
      </c>
    </row>
    <row r="60" spans="1:18" x14ac:dyDescent="0.25">
      <c r="A60" s="109" t="s">
        <v>101</v>
      </c>
      <c r="B60" s="110"/>
      <c r="C60" s="110"/>
      <c r="D60" s="110"/>
      <c r="E60" s="110"/>
      <c r="F60" s="110"/>
      <c r="G60" s="111"/>
    </row>
    <row r="61" spans="1:18" x14ac:dyDescent="0.25">
      <c r="A61" s="59" t="str">
        <f>PR!C38</f>
        <v>Trigger(Spain)</v>
      </c>
      <c r="C61" s="61">
        <f>PR!D38</f>
        <v>4</v>
      </c>
      <c r="E61" s="59" t="str">
        <f>PR!C43</f>
        <v>Trigger(Local)</v>
      </c>
      <c r="G61" s="61">
        <f>PR!D43</f>
        <v>4</v>
      </c>
      <c r="H61" s="64"/>
      <c r="R61" s="64"/>
    </row>
    <row r="62" spans="1:18" x14ac:dyDescent="0.25">
      <c r="A62" s="59" t="str">
        <f>PR!C39</f>
        <v>Limit(Spain)</v>
      </c>
      <c r="C62" s="61">
        <f>PR!D39</f>
        <v>2</v>
      </c>
      <c r="E62" s="59" t="str">
        <f>PR!C44</f>
        <v>Limit(Local)</v>
      </c>
      <c r="G62" s="61">
        <f>PR!D44</f>
        <v>2</v>
      </c>
      <c r="H62" s="64"/>
    </row>
    <row r="63" spans="1:18" x14ac:dyDescent="0.25">
      <c r="A63" s="59" t="s">
        <v>164</v>
      </c>
      <c r="C63" s="61">
        <f>PR!F38</f>
        <v>25</v>
      </c>
      <c r="E63" s="59" t="s">
        <v>166</v>
      </c>
      <c r="G63" s="64">
        <f>SUM(C61:C62)/C63</f>
        <v>0.24</v>
      </c>
      <c r="H63" s="64"/>
    </row>
    <row r="64" spans="1:18" x14ac:dyDescent="0.25">
      <c r="A64" t="s">
        <v>149</v>
      </c>
    </row>
    <row r="65" spans="1:19" x14ac:dyDescent="0.25">
      <c r="A65" s="30" t="s">
        <v>170</v>
      </c>
    </row>
    <row r="66" spans="1:19" x14ac:dyDescent="0.25">
      <c r="A66" s="30"/>
    </row>
    <row r="67" spans="1:19" s="71" customFormat="1" ht="21" x14ac:dyDescent="0.35">
      <c r="A67" s="104" t="s">
        <v>157</v>
      </c>
      <c r="B67" s="104"/>
      <c r="C67" s="104"/>
      <c r="D67" s="104"/>
      <c r="E67" s="104"/>
      <c r="F67" s="104"/>
      <c r="G67" s="104"/>
      <c r="H67" s="104"/>
      <c r="I67" s="104"/>
      <c r="J67" s="104"/>
      <c r="K67" s="104"/>
      <c r="L67" s="104"/>
      <c r="M67" s="104"/>
      <c r="N67" s="104"/>
      <c r="O67" s="104"/>
      <c r="P67" s="104"/>
      <c r="Q67" s="104"/>
      <c r="R67" s="104"/>
      <c r="S67" s="104"/>
    </row>
    <row r="86" spans="1:21" x14ac:dyDescent="0.25">
      <c r="A86" s="106" t="s">
        <v>165</v>
      </c>
      <c r="B86" s="107"/>
      <c r="C86" s="107"/>
      <c r="D86" s="107"/>
      <c r="E86" s="107"/>
      <c r="F86" s="107"/>
      <c r="G86" s="107"/>
      <c r="H86" s="107"/>
      <c r="I86" s="107"/>
      <c r="J86" s="108"/>
      <c r="L86" s="106" t="s">
        <v>165</v>
      </c>
      <c r="M86" s="107"/>
      <c r="N86" s="107"/>
      <c r="O86" s="107"/>
      <c r="P86" s="107"/>
      <c r="Q86" s="107"/>
      <c r="R86" s="107"/>
      <c r="S86" s="107"/>
      <c r="T86" s="107"/>
      <c r="U86" s="108"/>
    </row>
    <row r="87" spans="1:21" x14ac:dyDescent="0.25">
      <c r="A87" s="74" t="str">
        <f>SBNA!A90</f>
        <v>Net Charge-Offs</v>
      </c>
      <c r="F87" s="74" t="str">
        <f>SBNA!A96</f>
        <v>Provisions</v>
      </c>
      <c r="L87" s="75" t="str">
        <f>SC!A88</f>
        <v>Net Charge-Offs</v>
      </c>
      <c r="M87" s="30"/>
      <c r="N87" s="30"/>
      <c r="O87" s="30"/>
      <c r="P87" s="30"/>
      <c r="Q87" s="75" t="str">
        <f>SC!A94</f>
        <v>Provisions</v>
      </c>
      <c r="R87" s="30"/>
      <c r="S87" s="30"/>
      <c r="T87" s="30"/>
      <c r="U87" s="30"/>
    </row>
    <row r="88" spans="1:21" x14ac:dyDescent="0.25">
      <c r="A88" t="str">
        <f>SBNA!A91</f>
        <v>Mean</v>
      </c>
      <c r="B88" s="7">
        <f>SBNA!B91</f>
        <v>252322919.82478207</v>
      </c>
      <c r="C88" s="30"/>
      <c r="D88" s="30"/>
      <c r="E88" s="30"/>
      <c r="F88" s="30" t="str">
        <f>SBNA!A97</f>
        <v>Mean</v>
      </c>
      <c r="G88" s="7">
        <f>SBNA!B97</f>
        <v>101790437.36526312</v>
      </c>
      <c r="H88" s="30"/>
      <c r="I88" s="30"/>
      <c r="L88" s="30" t="str">
        <f>SC!A89</f>
        <v>Mean</v>
      </c>
      <c r="M88" s="7">
        <f>SC!B89</f>
        <v>2236133387.8672476</v>
      </c>
      <c r="N88" s="30"/>
      <c r="O88" s="30"/>
      <c r="P88" s="30"/>
      <c r="Q88" s="30" t="str">
        <f>SC!A95</f>
        <v>Mean</v>
      </c>
      <c r="R88" s="7">
        <f>SC!B95</f>
        <v>2598093276.7881999</v>
      </c>
      <c r="S88" s="30"/>
      <c r="T88" s="30"/>
      <c r="U88" s="30"/>
    </row>
    <row r="89" spans="1:21" x14ac:dyDescent="0.25">
      <c r="A89" t="str">
        <f>SBNA!A92</f>
        <v>Std</v>
      </c>
      <c r="B89" s="7">
        <f>SBNA!B92</f>
        <v>97491978.787487358</v>
      </c>
      <c r="C89" s="75" t="str">
        <f>SBNA!C92</f>
        <v>Breach Count</v>
      </c>
      <c r="D89" s="30"/>
      <c r="E89" s="30"/>
      <c r="F89" s="30" t="str">
        <f>SBNA!A98</f>
        <v>Std</v>
      </c>
      <c r="G89" s="7">
        <f>SBNA!B98</f>
        <v>108738419.03734797</v>
      </c>
      <c r="H89" s="105" t="str">
        <f>SBNA!C98</f>
        <v>Breach Count</v>
      </c>
      <c r="I89" s="105"/>
      <c r="L89" s="30" t="str">
        <f>SC!A90</f>
        <v>Std</v>
      </c>
      <c r="M89" s="7">
        <f>SC!B90</f>
        <v>323486111.7439034</v>
      </c>
      <c r="N89" s="75" t="str">
        <f>SC!C90</f>
        <v>Breach Count</v>
      </c>
      <c r="O89" s="30"/>
      <c r="P89" s="30"/>
      <c r="Q89" s="30" t="str">
        <f>SC!A96</f>
        <v>Std</v>
      </c>
      <c r="R89" s="7">
        <f>SC!B96</f>
        <v>216273478.35668439</v>
      </c>
      <c r="S89" s="75" t="str">
        <f>SC!C96</f>
        <v>Breach Count</v>
      </c>
      <c r="T89" s="30"/>
      <c r="U89" s="30"/>
    </row>
    <row r="90" spans="1:21" x14ac:dyDescent="0.25">
      <c r="A90" t="str">
        <f>SBNA!A93</f>
        <v>Mean+1 Std</v>
      </c>
      <c r="B90" s="7">
        <f>SBNA!B93</f>
        <v>349814898.6122694</v>
      </c>
      <c r="C90" s="30" t="str">
        <f>SBNA!C93</f>
        <v>Trigger</v>
      </c>
      <c r="D90" s="30">
        <f>SBNA!D93</f>
        <v>6</v>
      </c>
      <c r="E90" s="30"/>
      <c r="F90" s="30" t="str">
        <f>SBNA!A99</f>
        <v>Mean+1 Std</v>
      </c>
      <c r="G90" s="7">
        <f>SBNA!B99</f>
        <v>210528856.40261108</v>
      </c>
      <c r="H90" s="30" t="str">
        <f>SBNA!C99</f>
        <v>Trigger</v>
      </c>
      <c r="I90" s="30">
        <f>SBNA!D99</f>
        <v>5</v>
      </c>
      <c r="L90" s="30" t="str">
        <f>SC!A91</f>
        <v>Mean+1 Std</v>
      </c>
      <c r="M90" s="7">
        <f>SC!B91</f>
        <v>2559619499.6111507</v>
      </c>
      <c r="N90" s="30" t="str">
        <f>SC!C91</f>
        <v>Trigger</v>
      </c>
      <c r="O90" s="30">
        <f>SC!D91</f>
        <v>5</v>
      </c>
      <c r="P90" s="30"/>
      <c r="Q90" s="30" t="str">
        <f>SC!A97</f>
        <v>Mean+1 Std</v>
      </c>
      <c r="R90" s="7">
        <f>SC!B97</f>
        <v>2814366755.1448841</v>
      </c>
      <c r="S90" s="30" t="str">
        <f>SC!C97</f>
        <v>Trigger</v>
      </c>
      <c r="T90" s="30">
        <f>SC!D97</f>
        <v>3</v>
      </c>
      <c r="U90" s="30"/>
    </row>
    <row r="91" spans="1:21" x14ac:dyDescent="0.25">
      <c r="A91" t="str">
        <f>SBNA!A94</f>
        <v>Mean+2 Std</v>
      </c>
      <c r="B91" s="7">
        <f>SBNA!B94</f>
        <v>447306877.39975679</v>
      </c>
      <c r="C91" s="30" t="str">
        <f>SBNA!C94</f>
        <v>Limit</v>
      </c>
      <c r="D91" s="30">
        <f>SBNA!D94</f>
        <v>2</v>
      </c>
      <c r="E91" s="30"/>
      <c r="F91" s="30" t="str">
        <f>SBNA!A100</f>
        <v>Mean+2 Std</v>
      </c>
      <c r="G91" s="7">
        <f>SBNA!B100</f>
        <v>319267275.43995905</v>
      </c>
      <c r="H91" s="30" t="str">
        <f>SBNA!C100</f>
        <v>Limit</v>
      </c>
      <c r="I91" s="30">
        <f>SBNA!D100</f>
        <v>2</v>
      </c>
      <c r="L91" s="30" t="str">
        <f>SC!A92</f>
        <v>Mean+2 Std</v>
      </c>
      <c r="M91" s="7">
        <f>SC!B92</f>
        <v>2883105611.3550544</v>
      </c>
      <c r="N91" s="30" t="str">
        <f>SC!C92</f>
        <v>Limit</v>
      </c>
      <c r="O91" s="30">
        <f>SC!D92</f>
        <v>0</v>
      </c>
      <c r="P91" s="30"/>
      <c r="Q91" s="30" t="str">
        <f>SC!A98</f>
        <v>Mean+2 Std</v>
      </c>
      <c r="R91" s="7">
        <f>SC!B98</f>
        <v>3030640233.5015688</v>
      </c>
      <c r="S91" s="30" t="str">
        <f>SC!C98</f>
        <v>Limit</v>
      </c>
      <c r="T91" s="30">
        <f>SC!D98</f>
        <v>0</v>
      </c>
      <c r="U91" s="30"/>
    </row>
    <row r="92" spans="1:21" x14ac:dyDescent="0.25">
      <c r="B92" s="30"/>
      <c r="C92" s="30"/>
      <c r="D92" s="30"/>
      <c r="E92" s="30"/>
      <c r="F92" s="30"/>
      <c r="G92" s="30"/>
      <c r="H92" s="30"/>
      <c r="I92" s="30"/>
      <c r="L92" s="30"/>
      <c r="M92" s="30"/>
      <c r="N92" s="30"/>
      <c r="O92" s="30"/>
      <c r="P92" s="30"/>
      <c r="Q92" s="30"/>
      <c r="R92" s="30"/>
      <c r="S92" s="30"/>
      <c r="T92" s="30"/>
      <c r="U92" s="30"/>
    </row>
    <row r="93" spans="1:21" x14ac:dyDescent="0.25">
      <c r="A93" s="74" t="str">
        <f>SBNA!A102</f>
        <v>Allowance for Credit Loss</v>
      </c>
      <c r="B93" s="73"/>
      <c r="C93" s="73"/>
      <c r="D93" s="73"/>
      <c r="E93" s="30"/>
      <c r="F93" s="30"/>
      <c r="G93" s="30"/>
      <c r="H93" s="30"/>
      <c r="I93" s="30"/>
      <c r="L93" s="75" t="str">
        <f>SBNA!A102</f>
        <v>Allowance for Credit Loss</v>
      </c>
      <c r="M93" s="30"/>
      <c r="N93" s="30"/>
      <c r="O93" s="30"/>
      <c r="P93" s="30"/>
      <c r="Q93" s="30"/>
      <c r="R93" s="30"/>
      <c r="S93" s="30"/>
      <c r="T93" s="30"/>
      <c r="U93" s="30"/>
    </row>
    <row r="94" spans="1:21" x14ac:dyDescent="0.25">
      <c r="A94" s="72" t="str">
        <f>SBNA!A103</f>
        <v>Mean</v>
      </c>
      <c r="B94" s="7">
        <f>SBNA!B103</f>
        <v>-150532482.459519</v>
      </c>
      <c r="C94" s="73"/>
      <c r="D94" s="73"/>
      <c r="E94" s="30"/>
      <c r="F94" s="30"/>
      <c r="G94" s="30"/>
      <c r="H94" s="30"/>
      <c r="I94" s="30"/>
      <c r="L94" s="30" t="str">
        <f>SBNA!A103</f>
        <v>Mean</v>
      </c>
      <c r="M94" s="7">
        <f>SBNA!B103</f>
        <v>-150532482.459519</v>
      </c>
      <c r="N94" s="30"/>
      <c r="O94" s="30"/>
      <c r="P94" s="30"/>
      <c r="Q94" s="30"/>
      <c r="R94" s="30"/>
      <c r="S94" s="30"/>
      <c r="T94" s="30"/>
      <c r="U94" s="30"/>
    </row>
    <row r="95" spans="1:21" x14ac:dyDescent="0.25">
      <c r="A95" s="72" t="str">
        <f>SBNA!A104</f>
        <v>Std</v>
      </c>
      <c r="B95" s="7">
        <f>SBNA!B104</f>
        <v>84057274.152606159</v>
      </c>
      <c r="C95" s="75" t="str">
        <f>SBNA!C104</f>
        <v>Breach Count</v>
      </c>
      <c r="D95" s="73"/>
      <c r="E95" s="30"/>
      <c r="F95" s="30"/>
      <c r="G95" s="30"/>
      <c r="H95" s="30"/>
      <c r="I95" s="30"/>
      <c r="L95" s="30" t="str">
        <f>SBNA!A104</f>
        <v>Std</v>
      </c>
      <c r="M95" s="7">
        <f>SBNA!B104</f>
        <v>84057274.152606159</v>
      </c>
      <c r="N95" s="75" t="str">
        <f>SBNA!C104</f>
        <v>Breach Count</v>
      </c>
      <c r="O95" s="30"/>
      <c r="P95" s="30"/>
      <c r="Q95" s="30"/>
      <c r="R95" s="30"/>
      <c r="S95" s="30"/>
      <c r="T95" s="30"/>
      <c r="U95" s="30"/>
    </row>
    <row r="96" spans="1:21" x14ac:dyDescent="0.25">
      <c r="A96" s="72" t="str">
        <f>SBNA!A105</f>
        <v>Mean+1 Std</v>
      </c>
      <c r="B96" s="7">
        <f>SBNA!B105</f>
        <v>-66475208.306912839</v>
      </c>
      <c r="C96" s="73" t="str">
        <f>SBNA!C105</f>
        <v>Trigger</v>
      </c>
      <c r="D96" s="73">
        <f>SBNA!D105</f>
        <v>7</v>
      </c>
      <c r="E96" s="30"/>
      <c r="F96" s="30"/>
      <c r="G96" s="30"/>
      <c r="H96" s="30"/>
      <c r="I96" s="30"/>
      <c r="L96" s="30" t="str">
        <f>SBNA!A105</f>
        <v>Mean+1 Std</v>
      </c>
      <c r="M96" s="7">
        <f>SBNA!B105</f>
        <v>-66475208.306912839</v>
      </c>
      <c r="N96" s="30" t="str">
        <f>SBNA!C105</f>
        <v>Trigger</v>
      </c>
      <c r="O96" s="30">
        <f>SBNA!D105</f>
        <v>7</v>
      </c>
      <c r="P96" s="30"/>
      <c r="Q96" s="30"/>
      <c r="R96" s="30"/>
      <c r="S96" s="30"/>
      <c r="T96" s="30"/>
      <c r="U96" s="30"/>
    </row>
    <row r="97" spans="1:21" x14ac:dyDescent="0.25">
      <c r="A97" s="72" t="str">
        <f>SBNA!A106</f>
        <v>Mean+2 Std</v>
      </c>
      <c r="B97" s="7">
        <f>SBNA!B106</f>
        <v>17582065.84569332</v>
      </c>
      <c r="C97" s="73" t="str">
        <f>SBNA!C106</f>
        <v>Limit</v>
      </c>
      <c r="D97" s="73">
        <f>SBNA!D106</f>
        <v>0</v>
      </c>
      <c r="E97" s="30"/>
      <c r="F97" s="30"/>
      <c r="G97" s="30"/>
      <c r="H97" s="30"/>
      <c r="I97" s="30"/>
      <c r="L97" s="30" t="str">
        <f>SBNA!A106</f>
        <v>Mean+2 Std</v>
      </c>
      <c r="M97" s="7">
        <f>SBNA!B106</f>
        <v>17582065.84569332</v>
      </c>
      <c r="N97" s="30" t="str">
        <f>SBNA!C106</f>
        <v>Limit</v>
      </c>
      <c r="O97" s="30">
        <f>SBNA!D106</f>
        <v>0</v>
      </c>
      <c r="P97" s="30"/>
      <c r="Q97" s="30"/>
      <c r="R97" s="30"/>
      <c r="S97" s="30"/>
      <c r="T97" s="30"/>
      <c r="U97" s="30"/>
    </row>
    <row r="98" spans="1:21" x14ac:dyDescent="0.25">
      <c r="L98" s="30" t="s">
        <v>169</v>
      </c>
      <c r="M98" s="30"/>
      <c r="N98" s="30"/>
      <c r="O98" s="30"/>
      <c r="P98" s="30"/>
      <c r="Q98" s="30"/>
      <c r="R98" s="30"/>
      <c r="S98" s="30"/>
      <c r="T98" s="30"/>
      <c r="U98" s="30"/>
    </row>
    <row r="117" spans="1:10" x14ac:dyDescent="0.25">
      <c r="A117" s="106" t="s">
        <v>165</v>
      </c>
      <c r="B117" s="107"/>
      <c r="C117" s="107"/>
      <c r="D117" s="107"/>
      <c r="E117" s="107"/>
      <c r="F117" s="107"/>
      <c r="G117" s="107"/>
      <c r="H117" s="107"/>
      <c r="I117" s="107"/>
      <c r="J117" s="108"/>
    </row>
    <row r="118" spans="1:10" x14ac:dyDescent="0.25">
      <c r="A118" s="75" t="str">
        <f>PR!A87</f>
        <v>Net Charge-Offs</v>
      </c>
      <c r="B118" s="30"/>
      <c r="C118" s="30"/>
      <c r="D118" s="30"/>
      <c r="E118" s="30"/>
      <c r="F118" s="75" t="str">
        <f>PR!A93</f>
        <v>Provisions</v>
      </c>
      <c r="G118" s="30"/>
      <c r="H118" s="30"/>
      <c r="I118" s="30"/>
      <c r="J118" s="30"/>
    </row>
    <row r="119" spans="1:10" x14ac:dyDescent="0.25">
      <c r="A119" s="30" t="str">
        <f>PR!A88</f>
        <v>Mean</v>
      </c>
      <c r="B119" s="7">
        <f>PR!B88</f>
        <v>91876925.845835716</v>
      </c>
      <c r="C119" s="30"/>
      <c r="D119" s="30"/>
      <c r="E119" s="30"/>
      <c r="F119" s="30" t="str">
        <f>PR!A94</f>
        <v>Mean</v>
      </c>
      <c r="G119" s="7">
        <f>PR!B94</f>
        <v>92683153.512123168</v>
      </c>
      <c r="H119" s="30"/>
      <c r="I119" s="30"/>
      <c r="J119" s="30"/>
    </row>
    <row r="120" spans="1:10" x14ac:dyDescent="0.25">
      <c r="A120" s="30" t="str">
        <f>PR!A89</f>
        <v>Std</v>
      </c>
      <c r="B120" s="7">
        <f>PR!B89</f>
        <v>1815923.7097429056</v>
      </c>
      <c r="C120" s="75" t="str">
        <f>PR!C89</f>
        <v>Breach Count</v>
      </c>
      <c r="D120" s="30"/>
      <c r="E120" s="30"/>
      <c r="F120" s="30" t="str">
        <f>PR!A95</f>
        <v>Std</v>
      </c>
      <c r="G120" s="7">
        <f>PR!B95</f>
        <v>7354536.6015754919</v>
      </c>
      <c r="H120" s="75" t="str">
        <f>PR!C95</f>
        <v>Breach Count</v>
      </c>
      <c r="I120" s="30"/>
      <c r="J120" s="30"/>
    </row>
    <row r="121" spans="1:10" x14ac:dyDescent="0.25">
      <c r="A121" s="30" t="str">
        <f>PR!A90</f>
        <v>Mean+1 Std</v>
      </c>
      <c r="B121" s="7">
        <f>PR!B90</f>
        <v>93692849.555578619</v>
      </c>
      <c r="C121" s="30" t="str">
        <f>PR!C90</f>
        <v>Trigger</v>
      </c>
      <c r="D121" s="30">
        <f>PR!D90</f>
        <v>3</v>
      </c>
      <c r="E121" s="30"/>
      <c r="F121" s="30" t="str">
        <f>PR!A96</f>
        <v>Mean+1 Std</v>
      </c>
      <c r="G121" s="7">
        <f>PR!B96</f>
        <v>100037690.11369866</v>
      </c>
      <c r="H121" s="30" t="str">
        <f>PR!C96</f>
        <v>Trigger</v>
      </c>
      <c r="I121" s="30">
        <f>PR!D96</f>
        <v>3</v>
      </c>
      <c r="J121" s="30"/>
    </row>
    <row r="122" spans="1:10" x14ac:dyDescent="0.25">
      <c r="A122" s="30" t="str">
        <f>PR!A91</f>
        <v>Mean+2 Std</v>
      </c>
      <c r="B122" s="7">
        <f>PR!B91</f>
        <v>95508773.265321523</v>
      </c>
      <c r="C122" s="30" t="str">
        <f>PR!C91</f>
        <v>Limit</v>
      </c>
      <c r="D122" s="30">
        <f>PR!D91</f>
        <v>0</v>
      </c>
      <c r="E122" s="30"/>
      <c r="F122" s="30" t="str">
        <f>PR!A97</f>
        <v>Mean+2 Std</v>
      </c>
      <c r="G122" s="7">
        <f>PR!B97</f>
        <v>107392226.71527416</v>
      </c>
      <c r="H122" s="30" t="str">
        <f>PR!C97</f>
        <v>Limit</v>
      </c>
      <c r="I122" s="30">
        <f>PR!D97</f>
        <v>1</v>
      </c>
      <c r="J122" s="30"/>
    </row>
    <row r="123" spans="1:10" x14ac:dyDescent="0.25">
      <c r="A123" s="30"/>
      <c r="B123" s="30"/>
      <c r="C123" s="30"/>
      <c r="D123" s="30"/>
      <c r="E123" s="30"/>
      <c r="F123" s="30"/>
      <c r="G123" s="30"/>
      <c r="H123" s="30"/>
      <c r="I123" s="30"/>
      <c r="J123" s="30"/>
    </row>
    <row r="124" spans="1:10" x14ac:dyDescent="0.25">
      <c r="A124" s="75" t="str">
        <f>PR!A99</f>
        <v>Allowance for Credit Loss</v>
      </c>
      <c r="B124" s="30"/>
      <c r="C124" s="30"/>
      <c r="D124" s="30"/>
      <c r="E124" s="30"/>
      <c r="F124" s="30"/>
      <c r="G124" s="30"/>
      <c r="H124" s="30"/>
      <c r="I124" s="30"/>
      <c r="J124" s="30"/>
    </row>
    <row r="125" spans="1:10" x14ac:dyDescent="0.25">
      <c r="A125" s="30" t="str">
        <f>PR!A100</f>
        <v>Mean</v>
      </c>
      <c r="B125" s="7">
        <f>PR!B100</f>
        <v>-2656084.724058955</v>
      </c>
      <c r="C125" s="30"/>
      <c r="D125" s="30"/>
      <c r="E125" s="30"/>
      <c r="F125" s="30"/>
      <c r="G125" s="30"/>
      <c r="H125" s="30"/>
      <c r="I125" s="30"/>
      <c r="J125" s="30"/>
    </row>
    <row r="126" spans="1:10" x14ac:dyDescent="0.25">
      <c r="A126" s="30" t="str">
        <f>PR!A101</f>
        <v>Std</v>
      </c>
      <c r="B126" s="7">
        <f>PR!B101</f>
        <v>9283457.552947646</v>
      </c>
      <c r="C126" s="75" t="str">
        <f>PR!C101</f>
        <v>Breach Count</v>
      </c>
      <c r="D126" s="30"/>
      <c r="E126" s="30"/>
      <c r="F126" s="30"/>
      <c r="G126" s="30"/>
      <c r="H126" s="30"/>
      <c r="I126" s="30"/>
      <c r="J126" s="30"/>
    </row>
    <row r="127" spans="1:10" x14ac:dyDescent="0.25">
      <c r="A127" s="30" t="str">
        <f>PR!A102</f>
        <v>Mean+1 Std</v>
      </c>
      <c r="B127" s="7">
        <f>PR!B102</f>
        <v>6627372.828888691</v>
      </c>
      <c r="C127" s="30" t="str">
        <f>PR!C102</f>
        <v>Trigger</v>
      </c>
      <c r="D127" s="30">
        <f>PR!D102</f>
        <v>2</v>
      </c>
      <c r="E127" s="30"/>
      <c r="F127" s="30"/>
      <c r="G127" s="30"/>
      <c r="H127" s="30"/>
      <c r="I127" s="30"/>
      <c r="J127" s="30"/>
    </row>
    <row r="128" spans="1:10" x14ac:dyDescent="0.25">
      <c r="A128" s="30" t="str">
        <f>PR!A103</f>
        <v>Mean+2 Std</v>
      </c>
      <c r="B128" s="7">
        <f>PR!B103</f>
        <v>15910830.381836336</v>
      </c>
      <c r="C128" s="30" t="str">
        <f>PR!C103</f>
        <v>Limit</v>
      </c>
      <c r="D128" s="30">
        <f>PR!D103</f>
        <v>1</v>
      </c>
      <c r="E128" s="30"/>
      <c r="F128" s="30"/>
      <c r="G128" s="30"/>
      <c r="H128" s="30"/>
      <c r="I128" s="30"/>
      <c r="J128" s="30"/>
    </row>
    <row r="129" spans="1:10" x14ac:dyDescent="0.25">
      <c r="A129" s="30" t="s">
        <v>169</v>
      </c>
      <c r="B129" s="7"/>
      <c r="C129" s="30"/>
      <c r="D129" s="30"/>
      <c r="E129" s="30"/>
      <c r="F129" s="30"/>
      <c r="G129" s="30"/>
      <c r="H129" s="30"/>
      <c r="I129" s="30"/>
      <c r="J129" s="30"/>
    </row>
    <row r="151" spans="1:20" s="71" customFormat="1" ht="21" x14ac:dyDescent="0.35">
      <c r="A151" s="104" t="s">
        <v>150</v>
      </c>
      <c r="B151" s="104"/>
      <c r="C151" s="104"/>
      <c r="D151" s="104"/>
      <c r="E151" s="104"/>
      <c r="F151" s="104"/>
      <c r="G151" s="104"/>
      <c r="H151" s="104"/>
      <c r="I151" s="104"/>
      <c r="J151" s="104"/>
      <c r="K151" s="104"/>
      <c r="L151" s="104"/>
      <c r="M151" s="104"/>
      <c r="N151" s="104"/>
      <c r="O151" s="104"/>
      <c r="P151" s="104"/>
      <c r="Q151" s="104"/>
      <c r="R151" s="104"/>
      <c r="S151" s="104"/>
      <c r="T151" s="104"/>
    </row>
    <row r="152" spans="1:20" ht="21" x14ac:dyDescent="0.35">
      <c r="A152" s="112"/>
      <c r="B152" s="112"/>
      <c r="C152" s="112"/>
      <c r="D152" s="112"/>
      <c r="E152" s="112"/>
      <c r="F152" s="112"/>
      <c r="G152" s="112"/>
      <c r="H152" s="112"/>
      <c r="I152" s="112"/>
      <c r="J152" s="112"/>
    </row>
    <row r="171" spans="1:7" x14ac:dyDescent="0.25">
      <c r="A171" s="106" t="s">
        <v>100</v>
      </c>
      <c r="B171" s="107"/>
      <c r="C171" s="107"/>
      <c r="D171" s="107"/>
      <c r="E171" s="107"/>
      <c r="F171" s="107"/>
      <c r="G171" s="108"/>
    </row>
    <row r="172" spans="1:7" x14ac:dyDescent="0.25">
      <c r="A172" t="str">
        <f>NY!A36</f>
        <v>Std (Spain)</v>
      </c>
      <c r="C172" s="50">
        <f>NY!B36</f>
        <v>1.0919703669554854E-2</v>
      </c>
      <c r="E172" t="str">
        <f>NY!A41</f>
        <v>Std (Local)</v>
      </c>
      <c r="G172" s="50">
        <f>NY!B41</f>
        <v>1.5849967951980046E-2</v>
      </c>
    </row>
    <row r="173" spans="1:7" x14ac:dyDescent="0.25">
      <c r="A173" t="str">
        <f>NY!A37</f>
        <v>Mean (Spain)</v>
      </c>
      <c r="C173" s="50">
        <f>NY!B37</f>
        <v>1.4026233747075324E-2</v>
      </c>
      <c r="E173" t="str">
        <f>NY!A42</f>
        <v>Mean (Local)</v>
      </c>
      <c r="G173" s="50">
        <f>NY!B42</f>
        <v>2.0532017452918754E-2</v>
      </c>
    </row>
    <row r="174" spans="1:7" x14ac:dyDescent="0.25">
      <c r="A174" t="str">
        <f>NY!A38</f>
        <v>Mean+1 Std (Spain)</v>
      </c>
      <c r="C174" s="50">
        <f>NY!B38</f>
        <v>2.4945937416630176E-2</v>
      </c>
      <c r="E174" t="str">
        <f>NY!A43</f>
        <v>Mean+1 Std (Local)</v>
      </c>
      <c r="G174" s="50">
        <f>NY!B43</f>
        <v>3.6381985404898801E-2</v>
      </c>
    </row>
    <row r="175" spans="1:7" x14ac:dyDescent="0.25">
      <c r="A175" t="str">
        <f>NY!A39</f>
        <v>Mean+2 Std (Spain)</v>
      </c>
      <c r="C175" s="50">
        <f>NY!B39</f>
        <v>3.5865641086185035E-2</v>
      </c>
      <c r="E175" t="str">
        <f>NY!A44</f>
        <v>Mean+2 Std (Local)</v>
      </c>
      <c r="G175" s="50">
        <f>NY!B44</f>
        <v>5.2231953356878844E-2</v>
      </c>
    </row>
    <row r="176" spans="1:7" x14ac:dyDescent="0.25">
      <c r="A176" s="109" t="s">
        <v>101</v>
      </c>
      <c r="B176" s="110"/>
      <c r="C176" s="110"/>
      <c r="D176" s="110"/>
      <c r="E176" s="110"/>
      <c r="F176" s="110"/>
      <c r="G176" s="111"/>
    </row>
    <row r="177" spans="1:7" x14ac:dyDescent="0.25">
      <c r="A177" s="59" t="str">
        <f>NY!C38</f>
        <v>Trigger(Spain)</v>
      </c>
      <c r="C177" s="61">
        <f>NY!D38</f>
        <v>5</v>
      </c>
      <c r="E177" s="59" t="str">
        <f>NY!C43</f>
        <v>Trigger(Local)</v>
      </c>
      <c r="G177" s="61">
        <f>NY!D43</f>
        <v>5</v>
      </c>
    </row>
    <row r="178" spans="1:7" x14ac:dyDescent="0.25">
      <c r="A178" s="59" t="str">
        <f>NY!C39</f>
        <v>Limit(Spain)</v>
      </c>
      <c r="C178" s="61">
        <f>NY!D39</f>
        <v>0</v>
      </c>
      <c r="E178" s="59" t="str">
        <f>NY!C44</f>
        <v>Limit(Local)</v>
      </c>
      <c r="G178" s="61">
        <f>NY!D44</f>
        <v>0</v>
      </c>
    </row>
    <row r="179" spans="1:7" x14ac:dyDescent="0.25">
      <c r="A179" s="59" t="s">
        <v>164</v>
      </c>
      <c r="C179" s="61">
        <f>NY!F38</f>
        <v>25</v>
      </c>
      <c r="E179" s="59" t="s">
        <v>166</v>
      </c>
      <c r="G179" s="64">
        <f>C177/C179</f>
        <v>0.2</v>
      </c>
    </row>
    <row r="180" spans="1:7" x14ac:dyDescent="0.25">
      <c r="A180" t="s">
        <v>149</v>
      </c>
    </row>
    <row r="181" spans="1:7" x14ac:dyDescent="0.25">
      <c r="A181" t="s">
        <v>152</v>
      </c>
    </row>
    <row r="182" spans="1:7" x14ac:dyDescent="0.25">
      <c r="A182" s="45" t="s">
        <v>120</v>
      </c>
    </row>
    <row r="183" spans="1:7" x14ac:dyDescent="0.25">
      <c r="A183" t="s">
        <v>119</v>
      </c>
    </row>
    <row r="184" spans="1:7" x14ac:dyDescent="0.25">
      <c r="A184" t="s">
        <v>118</v>
      </c>
    </row>
  </sheetData>
  <mergeCells count="16">
    <mergeCell ref="A176:G176"/>
    <mergeCell ref="A25:G25"/>
    <mergeCell ref="A30:G30"/>
    <mergeCell ref="K25:Q25"/>
    <mergeCell ref="A55:G55"/>
    <mergeCell ref="A171:G171"/>
    <mergeCell ref="K30:Q30"/>
    <mergeCell ref="A152:J152"/>
    <mergeCell ref="A6:T6"/>
    <mergeCell ref="A67:S67"/>
    <mergeCell ref="A151:T151"/>
    <mergeCell ref="H89:I89"/>
    <mergeCell ref="A86:J86"/>
    <mergeCell ref="L86:U86"/>
    <mergeCell ref="A117:J117"/>
    <mergeCell ref="A60:G6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E9"/>
  <sheetViews>
    <sheetView workbookViewId="0">
      <selection activeCell="B20" sqref="B20"/>
    </sheetView>
  </sheetViews>
  <sheetFormatPr defaultRowHeight="15" x14ac:dyDescent="0.25"/>
  <cols>
    <col min="1" max="1" width="24.85546875" customWidth="1"/>
    <col min="2" max="4" width="71.85546875" customWidth="1"/>
  </cols>
  <sheetData>
    <row r="1" spans="1:5" ht="15.75" thickBot="1" x14ac:dyDescent="0.3">
      <c r="A1" s="18" t="s">
        <v>45</v>
      </c>
    </row>
    <row r="2" spans="1:5" x14ac:dyDescent="0.25">
      <c r="A2" s="115" t="s">
        <v>46</v>
      </c>
      <c r="B2" s="20" t="s">
        <v>47</v>
      </c>
      <c r="C2" s="117" t="s">
        <v>48</v>
      </c>
      <c r="D2" s="21" t="s">
        <v>49</v>
      </c>
    </row>
    <row r="3" spans="1:5" ht="15.75" thickBot="1" x14ac:dyDescent="0.3">
      <c r="A3" s="116"/>
      <c r="B3" s="22" t="s">
        <v>50</v>
      </c>
      <c r="C3" s="118"/>
      <c r="D3" s="23" t="s">
        <v>51</v>
      </c>
    </row>
    <row r="4" spans="1:5" x14ac:dyDescent="0.25">
      <c r="A4" s="115" t="s">
        <v>52</v>
      </c>
      <c r="B4" s="24" t="s">
        <v>47</v>
      </c>
      <c r="C4" s="117" t="s">
        <v>53</v>
      </c>
      <c r="D4" s="115" t="s">
        <v>54</v>
      </c>
    </row>
    <row r="5" spans="1:5" ht="75" x14ac:dyDescent="0.25">
      <c r="A5" s="119"/>
      <c r="B5" s="24" t="s">
        <v>55</v>
      </c>
      <c r="C5" s="120"/>
      <c r="D5" s="119"/>
    </row>
    <row r="6" spans="1:5" ht="45.75" thickBot="1" x14ac:dyDescent="0.3">
      <c r="A6" s="116"/>
      <c r="B6" s="22" t="s">
        <v>56</v>
      </c>
      <c r="C6" s="118"/>
      <c r="D6" s="116"/>
    </row>
    <row r="7" spans="1:5" ht="15.75" thickBot="1" x14ac:dyDescent="0.3">
      <c r="A7" s="19"/>
    </row>
    <row r="8" spans="1:5" ht="74.25" customHeight="1" x14ac:dyDescent="0.25">
      <c r="A8" s="115" t="s">
        <v>57</v>
      </c>
      <c r="B8" s="115" t="s">
        <v>58</v>
      </c>
      <c r="C8" s="117" t="s">
        <v>59</v>
      </c>
      <c r="D8" s="21" t="s">
        <v>60</v>
      </c>
      <c r="E8" s="115" t="s">
        <v>61</v>
      </c>
    </row>
    <row r="9" spans="1:5" ht="15.75" thickBot="1" x14ac:dyDescent="0.3">
      <c r="A9" s="116"/>
      <c r="B9" s="116"/>
      <c r="C9" s="118"/>
      <c r="D9" s="23" t="s">
        <v>51</v>
      </c>
      <c r="E9" s="116"/>
    </row>
  </sheetData>
  <mergeCells count="9">
    <mergeCell ref="E8:E9"/>
    <mergeCell ref="A2:A3"/>
    <mergeCell ref="C2:C3"/>
    <mergeCell ref="A4:A6"/>
    <mergeCell ref="C4:C6"/>
    <mergeCell ref="D4:D6"/>
    <mergeCell ref="A8:A9"/>
    <mergeCell ref="B8:B9"/>
    <mergeCell ref="C8: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36"/>
  <sheetViews>
    <sheetView showGridLines="0" workbookViewId="0">
      <pane ySplit="1" topLeftCell="A2" activePane="bottomLeft" state="frozen"/>
      <selection pane="bottomLeft" activeCell="L10" sqref="L10"/>
    </sheetView>
  </sheetViews>
  <sheetFormatPr defaultRowHeight="15" x14ac:dyDescent="0.25"/>
  <sheetData>
    <row r="1" spans="1:12" x14ac:dyDescent="0.25">
      <c r="A1" s="45" t="s">
        <v>185</v>
      </c>
    </row>
    <row r="2" spans="1:12" x14ac:dyDescent="0.25">
      <c r="A2" s="99" t="s">
        <v>186</v>
      </c>
      <c r="B2" s="47" t="s">
        <v>192</v>
      </c>
      <c r="C2" s="47"/>
      <c r="D2" s="47"/>
      <c r="E2" s="53"/>
    </row>
    <row r="3" spans="1:12" x14ac:dyDescent="0.25">
      <c r="A3" s="100" t="s">
        <v>32</v>
      </c>
      <c r="B3" s="77" t="s">
        <v>184</v>
      </c>
      <c r="C3" s="77"/>
      <c r="D3" s="77"/>
      <c r="E3" s="101"/>
    </row>
    <row r="4" spans="1:12" x14ac:dyDescent="0.25">
      <c r="A4" s="102" t="s">
        <v>188</v>
      </c>
      <c r="B4" s="49" t="s">
        <v>187</v>
      </c>
      <c r="C4" s="49"/>
      <c r="D4" s="49"/>
      <c r="E4" s="55"/>
    </row>
    <row r="6" spans="1:12" x14ac:dyDescent="0.25">
      <c r="L6" t="s">
        <v>193</v>
      </c>
    </row>
    <row r="7" spans="1:12" x14ac:dyDescent="0.25">
      <c r="L7" t="s">
        <v>194</v>
      </c>
    </row>
    <row r="8" spans="1:12" x14ac:dyDescent="0.25">
      <c r="L8" t="s">
        <v>195</v>
      </c>
    </row>
    <row r="9" spans="1:12" x14ac:dyDescent="0.25">
      <c r="L9" t="s">
        <v>196</v>
      </c>
    </row>
    <row r="10" spans="1:12" x14ac:dyDescent="0.25">
      <c r="L10" s="45" t="s">
        <v>197</v>
      </c>
    </row>
    <row r="36" spans="1:1" x14ac:dyDescent="0.25">
      <c r="A36" t="s">
        <v>190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17"/>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RowHeight="15" outlineLevelRow="1" outlineLevelCol="1" x14ac:dyDescent="0.25"/>
  <cols>
    <col min="1" max="1" width="40.7109375" style="6" customWidth="1"/>
    <col min="2" max="13" width="9.140625" style="6" customWidth="1" outlineLevel="1"/>
    <col min="14" max="25" width="8.5703125" style="6" customWidth="1" outlineLevel="1"/>
    <col min="26" max="37" width="7.42578125" style="6" customWidth="1"/>
    <col min="38" max="38" width="6.85546875" style="6" bestFit="1" customWidth="1"/>
    <col min="39" max="39" width="13.5703125" style="6" bestFit="1" customWidth="1"/>
    <col min="40" max="62" width="10.7109375" style="6" customWidth="1"/>
    <col min="63" max="63" width="13.28515625" bestFit="1" customWidth="1"/>
  </cols>
  <sheetData>
    <row r="1" spans="1:63" x14ac:dyDescent="0.25">
      <c r="A1" s="1" t="s">
        <v>0</v>
      </c>
      <c r="B1" s="2" t="s">
        <v>123</v>
      </c>
      <c r="C1" s="2" t="s">
        <v>124</v>
      </c>
      <c r="D1" s="2" t="s">
        <v>125</v>
      </c>
      <c r="E1" s="2" t="s">
        <v>126</v>
      </c>
      <c r="F1" s="2" t="s">
        <v>127</v>
      </c>
      <c r="G1" s="2" t="s">
        <v>128</v>
      </c>
      <c r="H1" s="2" t="s">
        <v>129</v>
      </c>
      <c r="I1" s="2" t="s">
        <v>130</v>
      </c>
      <c r="J1" s="2" t="s">
        <v>131</v>
      </c>
      <c r="K1" s="2" t="s">
        <v>132</v>
      </c>
      <c r="L1" s="2" t="s">
        <v>133</v>
      </c>
      <c r="M1" s="2" t="s">
        <v>134</v>
      </c>
      <c r="N1" s="2" t="s">
        <v>135</v>
      </c>
      <c r="O1" s="2" t="s">
        <v>136</v>
      </c>
      <c r="P1" s="2" t="s">
        <v>137</v>
      </c>
      <c r="Q1" s="2" t="s">
        <v>138</v>
      </c>
      <c r="R1" s="2" t="s">
        <v>139</v>
      </c>
      <c r="S1" s="2" t="s">
        <v>140</v>
      </c>
      <c r="T1" s="2" t="s">
        <v>141</v>
      </c>
      <c r="U1" s="2" t="s">
        <v>142</v>
      </c>
      <c r="V1" s="2" t="s">
        <v>143</v>
      </c>
      <c r="W1" s="2" t="s">
        <v>144</v>
      </c>
      <c r="X1" s="2" t="s">
        <v>145</v>
      </c>
      <c r="Y1" s="2" t="s">
        <v>146</v>
      </c>
      <c r="Z1" s="2" t="s">
        <v>106</v>
      </c>
      <c r="AA1" s="2" t="s">
        <v>107</v>
      </c>
      <c r="AB1" s="2" t="s">
        <v>108</v>
      </c>
      <c r="AC1" s="2" t="s">
        <v>109</v>
      </c>
      <c r="AD1" s="2" t="s">
        <v>110</v>
      </c>
      <c r="AE1" s="2" t="s">
        <v>111</v>
      </c>
      <c r="AF1" s="2" t="s">
        <v>112</v>
      </c>
      <c r="AG1" s="2" t="s">
        <v>113</v>
      </c>
      <c r="AH1" s="2" t="s">
        <v>114</v>
      </c>
      <c r="AI1" s="2" t="s">
        <v>115</v>
      </c>
      <c r="AJ1" s="2" t="s">
        <v>116</v>
      </c>
      <c r="AK1" s="2" t="s">
        <v>117</v>
      </c>
      <c r="AL1" s="2" t="s">
        <v>8</v>
      </c>
      <c r="AM1" s="2" t="s">
        <v>9</v>
      </c>
      <c r="AN1" s="2" t="s">
        <v>10</v>
      </c>
      <c r="AO1" s="2" t="s">
        <v>11</v>
      </c>
      <c r="AP1" s="2" t="s">
        <v>12</v>
      </c>
      <c r="AQ1" s="2" t="s">
        <v>13</v>
      </c>
      <c r="AR1" s="2" t="s">
        <v>14</v>
      </c>
      <c r="AS1" s="2" t="s">
        <v>15</v>
      </c>
      <c r="AT1" s="2" t="s">
        <v>16</v>
      </c>
      <c r="AU1" s="2" t="s">
        <v>17</v>
      </c>
      <c r="AV1" s="2" t="s">
        <v>18</v>
      </c>
      <c r="AW1" s="2" t="s">
        <v>19</v>
      </c>
      <c r="AX1" s="2" t="s">
        <v>20</v>
      </c>
      <c r="AY1" s="2" t="s">
        <v>4</v>
      </c>
      <c r="AZ1" s="2" t="s">
        <v>5</v>
      </c>
      <c r="BA1" s="2" t="s">
        <v>21</v>
      </c>
      <c r="BB1" s="2" t="s">
        <v>22</v>
      </c>
      <c r="BC1" s="2" t="s">
        <v>6</v>
      </c>
      <c r="BD1" s="2" t="s">
        <v>23</v>
      </c>
      <c r="BE1" s="2" t="s">
        <v>24</v>
      </c>
      <c r="BF1" s="2" t="s">
        <v>7</v>
      </c>
      <c r="BG1" s="2" t="s">
        <v>25</v>
      </c>
      <c r="BH1" s="5" t="s">
        <v>26</v>
      </c>
      <c r="BI1" s="5" t="s">
        <v>27</v>
      </c>
      <c r="BJ1" s="5" t="s">
        <v>28</v>
      </c>
      <c r="BK1" s="2" t="s">
        <v>147</v>
      </c>
    </row>
    <row r="2" spans="1:63" x14ac:dyDescent="0.25">
      <c r="A2" s="3" t="s">
        <v>29</v>
      </c>
      <c r="B2" s="3"/>
      <c r="C2" s="3"/>
      <c r="D2" s="3"/>
      <c r="E2" s="3"/>
      <c r="F2" s="3"/>
      <c r="G2" s="3"/>
      <c r="H2" s="3"/>
      <c r="I2" s="3"/>
      <c r="J2" s="3"/>
      <c r="K2" s="3"/>
      <c r="L2" s="3"/>
      <c r="M2" s="3"/>
      <c r="N2" s="4">
        <v>51734427489.87001</v>
      </c>
      <c r="O2" s="4">
        <v>51898559628.669991</v>
      </c>
      <c r="P2" s="4">
        <v>52280582771.939995</v>
      </c>
      <c r="Q2" s="4">
        <v>52737795806.069992</v>
      </c>
      <c r="R2" s="4">
        <v>52906124485.839996</v>
      </c>
      <c r="S2" s="4">
        <v>52922468379.949997</v>
      </c>
      <c r="T2" s="4">
        <v>52824368123.62999</v>
      </c>
      <c r="U2" s="4">
        <v>53156566098.159988</v>
      </c>
      <c r="V2" s="4">
        <v>52994665525.260002</v>
      </c>
      <c r="W2" s="4">
        <v>53185500510.299995</v>
      </c>
      <c r="X2" s="4">
        <v>53166708546.980011</v>
      </c>
      <c r="Y2" s="4">
        <v>53232345117.440002</v>
      </c>
      <c r="Z2" s="4">
        <v>52586927553.139999</v>
      </c>
      <c r="AA2" s="4">
        <v>52451213443.480003</v>
      </c>
      <c r="AB2" s="4">
        <v>52424077383.149994</v>
      </c>
      <c r="AC2" s="4">
        <v>51958382447.969994</v>
      </c>
      <c r="AD2" s="4">
        <v>51626901786.5</v>
      </c>
      <c r="AE2" s="4">
        <v>50352592946.479996</v>
      </c>
      <c r="AF2" s="4">
        <v>50690331936.279999</v>
      </c>
      <c r="AG2" s="4">
        <v>50476593832.230003</v>
      </c>
      <c r="AH2" s="4">
        <v>49905880687.110001</v>
      </c>
      <c r="AI2" s="4">
        <v>50257527692.049995</v>
      </c>
      <c r="AJ2" s="4">
        <v>50097569983.020004</v>
      </c>
      <c r="AK2" s="4">
        <v>50050626380.539993</v>
      </c>
      <c r="AL2" s="4">
        <v>50930041115.5</v>
      </c>
      <c r="AM2" s="4">
        <v>51383863172.580002</v>
      </c>
      <c r="AN2" s="4">
        <v>51356912767.500008</v>
      </c>
      <c r="AO2" s="4">
        <v>51931302995.18</v>
      </c>
      <c r="AP2" s="4">
        <v>51929415261.209999</v>
      </c>
      <c r="AQ2" s="4">
        <v>51928077693.700005</v>
      </c>
      <c r="AR2" s="4">
        <v>52273757590.910004</v>
      </c>
      <c r="AS2" s="4">
        <v>52584609540.070007</v>
      </c>
      <c r="AT2" s="4">
        <v>50354953287.790001</v>
      </c>
      <c r="AU2" s="4">
        <v>50038433428.199997</v>
      </c>
      <c r="AV2" s="4">
        <v>50040295692.410004</v>
      </c>
      <c r="AW2" s="4">
        <v>50566968171.980003</v>
      </c>
      <c r="AX2" s="4">
        <v>50408862235.229996</v>
      </c>
      <c r="AY2" s="4">
        <v>50535823352.760002</v>
      </c>
      <c r="AZ2" s="4">
        <v>52134933340.139999</v>
      </c>
      <c r="BA2" s="4">
        <v>52363101004.970009</v>
      </c>
      <c r="BB2" s="4">
        <v>51835187371.710007</v>
      </c>
      <c r="BC2" s="4">
        <v>52450135769.970001</v>
      </c>
      <c r="BD2" s="4">
        <v>53659968949.049995</v>
      </c>
      <c r="BE2" s="4">
        <v>53640288846.219994</v>
      </c>
      <c r="BF2" s="4">
        <v>53043436407.279999</v>
      </c>
      <c r="BG2" s="4">
        <v>53911782568.899994</v>
      </c>
      <c r="BH2" s="4">
        <v>54003853588.109993</v>
      </c>
      <c r="BI2" s="4">
        <v>53656020747.980003</v>
      </c>
      <c r="BJ2" s="4">
        <v>54046752000.369995</v>
      </c>
      <c r="BK2" s="4">
        <v>54072541351.720001</v>
      </c>
    </row>
    <row r="3" spans="1:63" x14ac:dyDescent="0.25">
      <c r="A3" s="3" t="s">
        <v>30</v>
      </c>
      <c r="B3" s="3"/>
      <c r="C3" s="3"/>
      <c r="D3" s="3"/>
      <c r="E3" s="3"/>
      <c r="F3" s="3"/>
      <c r="G3" s="3"/>
      <c r="H3" s="3"/>
      <c r="I3" s="3"/>
      <c r="J3" s="3"/>
      <c r="K3" s="3"/>
      <c r="L3" s="3"/>
      <c r="M3" s="3"/>
      <c r="N3" s="3"/>
      <c r="O3" s="3"/>
      <c r="P3" s="3"/>
      <c r="Q3" s="3"/>
      <c r="R3" s="3"/>
      <c r="S3" s="3"/>
      <c r="T3" s="3"/>
      <c r="U3" s="3"/>
      <c r="V3" s="3"/>
      <c r="W3" s="3"/>
      <c r="X3" s="3"/>
      <c r="Y3" s="3"/>
      <c r="Z3" s="4"/>
      <c r="AA3" s="4"/>
      <c r="AB3" s="4"/>
      <c r="AC3" s="4"/>
      <c r="AD3" s="4"/>
      <c r="AE3" s="4"/>
      <c r="AF3" s="4"/>
      <c r="AG3" s="4"/>
      <c r="AH3" s="4"/>
      <c r="AI3" s="4"/>
      <c r="AJ3" s="4"/>
      <c r="AK3" s="4"/>
      <c r="AL3" s="4">
        <v>2149740205.9299998</v>
      </c>
      <c r="AM3" s="4">
        <v>2154373901.5599999</v>
      </c>
      <c r="AN3" s="4">
        <v>2453514206.5799999</v>
      </c>
      <c r="AO3" s="4">
        <v>2399874519.8999996</v>
      </c>
      <c r="AP3" s="4">
        <v>2309901371.8099999</v>
      </c>
      <c r="AQ3" s="4">
        <v>2349677244.4200001</v>
      </c>
      <c r="AR3" s="4">
        <v>2094061967.6299999</v>
      </c>
      <c r="AS3" s="4">
        <v>2075974870.4299998</v>
      </c>
      <c r="AT3" s="4">
        <v>2053886907.6700001</v>
      </c>
      <c r="AU3" s="4">
        <v>2014048068.8199999</v>
      </c>
      <c r="AV3" s="4">
        <v>1929294087.7599998</v>
      </c>
      <c r="AW3" s="4">
        <v>1856749073.3400002</v>
      </c>
      <c r="AX3" s="4">
        <v>1862099421.3199997</v>
      </c>
      <c r="AY3" s="4">
        <v>1996798877.0299997</v>
      </c>
      <c r="AZ3" s="4">
        <v>1864751050.6499999</v>
      </c>
      <c r="BA3" s="4">
        <v>1903047493.4099998</v>
      </c>
      <c r="BB3" s="4">
        <v>1934885749.2199998</v>
      </c>
      <c r="BC3" s="4">
        <v>1857907951.6299999</v>
      </c>
      <c r="BD3" s="4">
        <v>1890310968.9399998</v>
      </c>
      <c r="BE3" s="4">
        <v>2016682842.3600001</v>
      </c>
      <c r="BF3" s="4">
        <v>1921677137.1299999</v>
      </c>
      <c r="BG3" s="4">
        <v>1842702017.3100004</v>
      </c>
      <c r="BH3" s="4">
        <v>1855159372.9400001</v>
      </c>
      <c r="BI3" s="4">
        <v>1780116013.9699998</v>
      </c>
      <c r="BJ3" s="4">
        <v>1826434375.0700004</v>
      </c>
      <c r="BK3" s="4">
        <v>1834741760.9200003</v>
      </c>
    </row>
    <row r="4" spans="1:63" x14ac:dyDescent="0.25">
      <c r="A4" s="3" t="s">
        <v>1</v>
      </c>
      <c r="B4" s="3"/>
      <c r="C4" s="3"/>
      <c r="D4" s="3"/>
      <c r="E4" s="3"/>
      <c r="F4" s="3"/>
      <c r="G4" s="3"/>
      <c r="H4" s="3"/>
      <c r="I4" s="3"/>
      <c r="J4" s="3"/>
      <c r="K4" s="3"/>
      <c r="L4" s="3"/>
      <c r="M4" s="3"/>
      <c r="N4" s="3"/>
      <c r="O4" s="3"/>
      <c r="P4" s="3"/>
      <c r="Q4" s="3"/>
      <c r="R4" s="3"/>
      <c r="S4" s="3"/>
      <c r="T4" s="3"/>
      <c r="U4" s="3"/>
      <c r="V4" s="3"/>
      <c r="W4" s="3"/>
      <c r="X4" s="3"/>
      <c r="Y4" s="3"/>
      <c r="Z4" s="4">
        <v>52824384378.948334</v>
      </c>
      <c r="AA4" s="4">
        <v>52870438863.515831</v>
      </c>
      <c r="AB4" s="4">
        <v>52882396747.783333</v>
      </c>
      <c r="AC4" s="4">
        <v>52817445634.60833</v>
      </c>
      <c r="AD4" s="4">
        <v>52710843742.996666</v>
      </c>
      <c r="AE4" s="4">
        <v>52496687456.874168</v>
      </c>
      <c r="AF4" s="4">
        <v>52318851107.928337</v>
      </c>
      <c r="AG4" s="4">
        <v>52095520085.767494</v>
      </c>
      <c r="AH4" s="4">
        <v>51838121349.254997</v>
      </c>
      <c r="AI4" s="4">
        <v>51594123614.400826</v>
      </c>
      <c r="AJ4" s="4">
        <v>51338362067.404167</v>
      </c>
      <c r="AK4" s="9">
        <f t="shared" ref="AK4:BJ4" si="0">AVERAGE(Z2:AK2)</f>
        <v>51073218839.329163</v>
      </c>
      <c r="AL4" s="9">
        <f t="shared" si="0"/>
        <v>50935144969.525826</v>
      </c>
      <c r="AM4" s="9">
        <f t="shared" si="0"/>
        <v>50846199113.617493</v>
      </c>
      <c r="AN4" s="9">
        <f t="shared" si="0"/>
        <v>50757268728.980003</v>
      </c>
      <c r="AO4" s="9">
        <f t="shared" si="0"/>
        <v>50755012107.914177</v>
      </c>
      <c r="AP4" s="9">
        <f t="shared" si="0"/>
        <v>50780221564.139992</v>
      </c>
      <c r="AQ4" s="9">
        <f t="shared" si="0"/>
        <v>50911511959.741661</v>
      </c>
      <c r="AR4" s="9">
        <f t="shared" si="0"/>
        <v>51043464097.627502</v>
      </c>
      <c r="AS4" s="9">
        <f t="shared" si="0"/>
        <v>51219132073.280846</v>
      </c>
      <c r="AT4" s="9">
        <f t="shared" si="0"/>
        <v>51256554790.004173</v>
      </c>
      <c r="AU4" s="9">
        <f t="shared" si="0"/>
        <v>51238296934.683327</v>
      </c>
      <c r="AV4" s="9">
        <f t="shared" si="0"/>
        <v>51233524077.1325</v>
      </c>
      <c r="AW4" s="9">
        <f t="shared" si="0"/>
        <v>51276552559.752495</v>
      </c>
      <c r="AX4" s="9">
        <f t="shared" si="0"/>
        <v>51233120986.396667</v>
      </c>
      <c r="AY4" s="9">
        <f t="shared" si="0"/>
        <v>51162451001.411674</v>
      </c>
      <c r="AZ4" s="9">
        <f t="shared" si="0"/>
        <v>51227286049.13166</v>
      </c>
      <c r="BA4" s="9">
        <f t="shared" si="0"/>
        <v>51263269216.614166</v>
      </c>
      <c r="BB4" s="9">
        <f t="shared" si="0"/>
        <v>51255416892.489166</v>
      </c>
      <c r="BC4" s="9">
        <f t="shared" si="0"/>
        <v>51298921732.178337</v>
      </c>
      <c r="BD4" s="9">
        <f t="shared" si="0"/>
        <v>51414439345.356682</v>
      </c>
      <c r="BE4" s="9">
        <f t="shared" si="0"/>
        <v>51502412620.869171</v>
      </c>
      <c r="BF4" s="9">
        <f t="shared" si="0"/>
        <v>51726452880.826683</v>
      </c>
      <c r="BG4" s="9">
        <f t="shared" si="0"/>
        <v>52049231975.885002</v>
      </c>
      <c r="BH4" s="9">
        <f t="shared" si="0"/>
        <v>52379528467.193329</v>
      </c>
      <c r="BI4" s="9">
        <f t="shared" si="0"/>
        <v>52636949515.193329</v>
      </c>
      <c r="BJ4" s="9">
        <f t="shared" si="0"/>
        <v>52940106995.621666</v>
      </c>
      <c r="BK4" s="9">
        <f>AVERAGE(AZ2:BK2)</f>
        <v>53234833495.534996</v>
      </c>
    </row>
    <row r="5" spans="1:63" x14ac:dyDescent="0.25">
      <c r="A5" s="3" t="s">
        <v>31</v>
      </c>
      <c r="B5" s="3"/>
      <c r="C5" s="3"/>
      <c r="D5" s="3"/>
      <c r="E5" s="3"/>
      <c r="F5" s="3"/>
      <c r="G5" s="3"/>
      <c r="H5" s="3"/>
      <c r="I5" s="3"/>
      <c r="J5" s="3"/>
      <c r="K5" s="3"/>
      <c r="L5" s="3"/>
      <c r="M5" s="3"/>
      <c r="N5" s="3"/>
      <c r="O5" s="3"/>
      <c r="P5" s="3"/>
      <c r="Q5" s="3"/>
      <c r="R5" s="3"/>
      <c r="S5" s="3"/>
      <c r="T5" s="3"/>
      <c r="U5" s="3"/>
      <c r="V5" s="3"/>
      <c r="W5" s="3"/>
      <c r="X5" s="3"/>
      <c r="Y5" s="3"/>
      <c r="Z5" s="4"/>
      <c r="AA5" s="4"/>
      <c r="AB5" s="4"/>
      <c r="AC5" s="4"/>
      <c r="AD5" s="4"/>
      <c r="AE5" s="4"/>
      <c r="AF5" s="4"/>
      <c r="AG5" s="4"/>
      <c r="AH5" s="4"/>
      <c r="AI5" s="4"/>
      <c r="AJ5" s="4"/>
      <c r="AK5" s="4"/>
      <c r="AL5" s="4">
        <v>994798721.65499997</v>
      </c>
      <c r="AM5" s="4">
        <v>996488047.69700003</v>
      </c>
      <c r="AN5" s="4">
        <v>972476706.33749998</v>
      </c>
      <c r="AO5" s="4">
        <v>928508796.16100001</v>
      </c>
      <c r="AP5" s="4">
        <v>918114137.02250004</v>
      </c>
      <c r="AQ5" s="4">
        <v>895680811.95149994</v>
      </c>
      <c r="AR5" s="4">
        <v>889557254.94849992</v>
      </c>
      <c r="AS5" s="4">
        <v>907966141.79049993</v>
      </c>
      <c r="AT5" s="4">
        <v>693518732.52600002</v>
      </c>
      <c r="AU5" s="4">
        <v>679476866.19350004</v>
      </c>
      <c r="AV5" s="4">
        <v>643333734.65249991</v>
      </c>
      <c r="AW5" s="4">
        <v>616318852.61300004</v>
      </c>
      <c r="AX5" s="4">
        <v>608273623.51750004</v>
      </c>
      <c r="AY5" s="4">
        <v>586439478.68950009</v>
      </c>
      <c r="AZ5" s="4">
        <v>588315414.426</v>
      </c>
      <c r="BA5" s="4">
        <v>573975019.65450001</v>
      </c>
      <c r="BB5" s="4">
        <v>531943086.574</v>
      </c>
      <c r="BC5" s="4">
        <v>512550439.1595</v>
      </c>
      <c r="BD5" s="4">
        <v>504092680.6455</v>
      </c>
      <c r="BE5" s="4">
        <v>494478157.35549998</v>
      </c>
      <c r="BF5" s="4">
        <v>494476903.08450001</v>
      </c>
      <c r="BG5" s="4">
        <v>504000710.9885</v>
      </c>
      <c r="BH5" s="4">
        <v>530841959.11450005</v>
      </c>
      <c r="BI5" s="4">
        <v>510931141.10659999</v>
      </c>
      <c r="BJ5" s="4">
        <v>511638746.15590006</v>
      </c>
      <c r="BK5" s="4">
        <v>542075280.55059993</v>
      </c>
    </row>
    <row r="6" spans="1:63" x14ac:dyDescent="0.25">
      <c r="A6" s="3" t="s">
        <v>32</v>
      </c>
      <c r="B6" s="3"/>
      <c r="C6" s="3"/>
      <c r="D6" s="3"/>
      <c r="E6" s="3"/>
      <c r="F6" s="3"/>
      <c r="G6" s="3"/>
      <c r="H6" s="3"/>
      <c r="I6" s="3"/>
      <c r="J6" s="3"/>
      <c r="K6" s="3"/>
      <c r="L6" s="3"/>
      <c r="M6" s="3"/>
      <c r="N6" s="3"/>
      <c r="O6" s="3"/>
      <c r="P6" s="3"/>
      <c r="Q6" s="3"/>
      <c r="R6" s="3"/>
      <c r="S6" s="3"/>
      <c r="T6" s="3"/>
      <c r="U6" s="3"/>
      <c r="V6" s="3"/>
      <c r="W6" s="3"/>
      <c r="X6" s="3"/>
      <c r="Y6" s="3"/>
      <c r="Z6" s="4"/>
      <c r="AA6" s="4"/>
      <c r="AB6" s="4"/>
      <c r="AC6" s="4"/>
      <c r="AD6" s="4"/>
      <c r="AE6" s="4"/>
      <c r="AF6" s="4"/>
      <c r="AG6" s="4"/>
      <c r="AH6" s="4"/>
      <c r="AI6" s="4"/>
      <c r="AJ6" s="4"/>
      <c r="AK6" s="4"/>
      <c r="AL6" s="4">
        <v>1656153914.7049999</v>
      </c>
      <c r="AM6" s="4">
        <v>1653923564.947</v>
      </c>
      <c r="AN6" s="4">
        <v>1633705973.2275</v>
      </c>
      <c r="AO6" s="4">
        <v>1585063183.0810001</v>
      </c>
      <c r="AP6" s="4">
        <v>1575590386.8025</v>
      </c>
      <c r="AQ6" s="4">
        <v>1554994248.3114996</v>
      </c>
      <c r="AR6" s="4">
        <v>1544619897.0085001</v>
      </c>
      <c r="AS6" s="4">
        <v>1561104733.6405001</v>
      </c>
      <c r="AT6" s="4">
        <v>978286994.296</v>
      </c>
      <c r="AU6" s="4">
        <v>952845535.64350009</v>
      </c>
      <c r="AV6" s="4">
        <v>971131571.6925</v>
      </c>
      <c r="AW6" s="4">
        <v>945136161.403</v>
      </c>
      <c r="AX6" s="4">
        <v>930474232.09750009</v>
      </c>
      <c r="AY6" s="4">
        <v>912209076.35949993</v>
      </c>
      <c r="AZ6" s="4">
        <v>909137650.78600001</v>
      </c>
      <c r="BA6" s="4">
        <v>893542861.9545002</v>
      </c>
      <c r="BB6" s="4">
        <v>852498037.02399993</v>
      </c>
      <c r="BC6" s="4">
        <v>825499386.05950022</v>
      </c>
      <c r="BD6" s="4">
        <v>870379068.64549994</v>
      </c>
      <c r="BE6" s="4">
        <v>782238907.17549992</v>
      </c>
      <c r="BF6" s="4">
        <v>762608262.36450005</v>
      </c>
      <c r="BG6" s="4">
        <v>778231739.22849989</v>
      </c>
      <c r="BH6" s="4">
        <v>805200633.50450003</v>
      </c>
      <c r="BI6" s="4">
        <v>833662454.50250006</v>
      </c>
      <c r="BJ6" s="4">
        <v>836597425.10240006</v>
      </c>
      <c r="BK6" s="4">
        <v>914418541.99129987</v>
      </c>
    </row>
    <row r="7" spans="1:63" x14ac:dyDescent="0.25">
      <c r="A7" s="3" t="s">
        <v>33</v>
      </c>
      <c r="B7" s="9">
        <v>25420409.580000002</v>
      </c>
      <c r="C7" s="9">
        <v>49253649.510000005</v>
      </c>
      <c r="D7" s="9">
        <v>74446710.109999999</v>
      </c>
      <c r="E7" s="9">
        <v>59239547.199999996</v>
      </c>
      <c r="F7" s="9">
        <v>42134958.620000005</v>
      </c>
      <c r="G7" s="9">
        <v>83886163.889999986</v>
      </c>
      <c r="H7" s="9">
        <v>43628193.200000003</v>
      </c>
      <c r="I7" s="9">
        <v>30011905.68</v>
      </c>
      <c r="J7" s="9">
        <v>181403120.33999997</v>
      </c>
      <c r="K7" s="9">
        <v>45839394.839999989</v>
      </c>
      <c r="L7" s="9">
        <v>78153195</v>
      </c>
      <c r="M7" s="9">
        <v>104808378.94999999</v>
      </c>
      <c r="N7" s="9">
        <v>17933126.449999999</v>
      </c>
      <c r="O7" s="9">
        <v>43088408.120000005</v>
      </c>
      <c r="P7" s="9">
        <v>68412079.099999994</v>
      </c>
      <c r="Q7" s="9">
        <v>31080629.669999994</v>
      </c>
      <c r="R7" s="9">
        <v>31084225.349999987</v>
      </c>
      <c r="S7" s="9">
        <v>72017910.180000007</v>
      </c>
      <c r="T7" s="9">
        <v>32096241.639999993</v>
      </c>
      <c r="U7" s="9">
        <v>22668610.450000003</v>
      </c>
      <c r="V7" s="9">
        <v>92027841.453280151</v>
      </c>
      <c r="W7" s="9">
        <v>43669661.560000002</v>
      </c>
      <c r="X7" s="9">
        <v>23470149.350436296</v>
      </c>
      <c r="Y7" s="9">
        <v>35469975.67000106</v>
      </c>
      <c r="Z7" s="9">
        <f t="shared" ref="Z7:AK7" si="1">Z8-Z9</f>
        <v>19100877.350000001</v>
      </c>
      <c r="AA7" s="9">
        <f t="shared" si="1"/>
        <v>8266638.9400000013</v>
      </c>
      <c r="AB7" s="9">
        <f t="shared" si="1"/>
        <v>31859642.942699999</v>
      </c>
      <c r="AC7" s="9">
        <f t="shared" si="1"/>
        <v>19768459.944600001</v>
      </c>
      <c r="AD7" s="9">
        <f t="shared" si="1"/>
        <v>16727477.193100026</v>
      </c>
      <c r="AE7" s="9">
        <f t="shared" si="1"/>
        <v>19734333.876800001</v>
      </c>
      <c r="AF7" s="9">
        <f t="shared" si="1"/>
        <v>4032711.2211000007</v>
      </c>
      <c r="AG7" s="9">
        <f t="shared" si="1"/>
        <v>17201091.4857</v>
      </c>
      <c r="AH7" s="9">
        <f t="shared" si="1"/>
        <v>27656949.9322</v>
      </c>
      <c r="AI7" s="9">
        <f t="shared" si="1"/>
        <v>10686130.500000002</v>
      </c>
      <c r="AJ7" s="9">
        <f t="shared" si="1"/>
        <v>14890397.200399995</v>
      </c>
      <c r="AK7" s="9">
        <f t="shared" si="1"/>
        <v>26057722.364599999</v>
      </c>
      <c r="AL7" s="9">
        <f t="shared" ref="AL7:BJ7" si="2">SUM(AL8:AL9)</f>
        <v>12345986.489999998</v>
      </c>
      <c r="AM7" s="9">
        <f t="shared" si="2"/>
        <v>11893777.670000002</v>
      </c>
      <c r="AN7" s="9">
        <f t="shared" si="2"/>
        <v>24767254.949999996</v>
      </c>
      <c r="AO7" s="9">
        <f t="shared" si="2"/>
        <v>18646033.330000006</v>
      </c>
      <c r="AP7" s="9">
        <f t="shared" si="2"/>
        <v>10905364.411900001</v>
      </c>
      <c r="AQ7" s="9">
        <f t="shared" si="2"/>
        <v>19773629.317299999</v>
      </c>
      <c r="AR7" s="9">
        <f t="shared" si="2"/>
        <v>24402521.719999995</v>
      </c>
      <c r="AS7" s="9">
        <f t="shared" si="2"/>
        <v>64996316.969999991</v>
      </c>
      <c r="AT7" s="9">
        <f t="shared" si="2"/>
        <v>25802876.652199998</v>
      </c>
      <c r="AU7" s="9">
        <f t="shared" si="2"/>
        <v>10805147.889999995</v>
      </c>
      <c r="AV7" s="9">
        <f t="shared" si="2"/>
        <v>10697420.769999998</v>
      </c>
      <c r="AW7" s="9">
        <f t="shared" si="2"/>
        <v>8028476.8299999963</v>
      </c>
      <c r="AX7" s="9">
        <f t="shared" si="2"/>
        <v>7751591.8816999998</v>
      </c>
      <c r="AY7" s="9">
        <f t="shared" si="2"/>
        <v>15465270.350000001</v>
      </c>
      <c r="AZ7" s="9">
        <f t="shared" si="2"/>
        <v>10131596.41</v>
      </c>
      <c r="BA7" s="9">
        <f t="shared" si="2"/>
        <v>11650884.859999998</v>
      </c>
      <c r="BB7" s="9">
        <f t="shared" si="2"/>
        <v>19434293.780000001</v>
      </c>
      <c r="BC7" s="9">
        <f t="shared" si="2"/>
        <v>9358456.4499999993</v>
      </c>
      <c r="BD7" s="9">
        <f t="shared" si="2"/>
        <v>11780772.920000006</v>
      </c>
      <c r="BE7" s="9">
        <f t="shared" si="2"/>
        <v>9574240.5400000699</v>
      </c>
      <c r="BF7" s="9">
        <f t="shared" si="2"/>
        <v>5719356.7300000302</v>
      </c>
      <c r="BG7" s="9">
        <f t="shared" si="2"/>
        <v>6069588.6900000162</v>
      </c>
      <c r="BH7" s="9">
        <f t="shared" si="2"/>
        <v>10308178.230000004</v>
      </c>
      <c r="BI7" s="9">
        <f t="shared" si="2"/>
        <v>41656215.313167848</v>
      </c>
      <c r="BJ7" s="9">
        <f t="shared" si="2"/>
        <v>4232365.8800000027</v>
      </c>
      <c r="BK7" s="9">
        <f>SUM(BK8:BK9)</f>
        <v>9238207.1499999985</v>
      </c>
    </row>
    <row r="8" spans="1:63" x14ac:dyDescent="0.25">
      <c r="A8" s="3" t="s">
        <v>37</v>
      </c>
      <c r="B8" s="3"/>
      <c r="C8" s="3"/>
      <c r="D8" s="3"/>
      <c r="E8" s="3"/>
      <c r="F8" s="3"/>
      <c r="G8" s="3"/>
      <c r="H8" s="3"/>
      <c r="I8" s="3"/>
      <c r="J8" s="3"/>
      <c r="K8" s="3"/>
      <c r="L8" s="3"/>
      <c r="M8" s="3"/>
      <c r="N8" s="3"/>
      <c r="O8" s="3"/>
      <c r="P8" s="3"/>
      <c r="Q8" s="3"/>
      <c r="R8" s="3"/>
      <c r="S8" s="3"/>
      <c r="T8" s="3"/>
      <c r="U8" s="3"/>
      <c r="V8" s="3"/>
      <c r="W8" s="3"/>
      <c r="X8" s="3"/>
      <c r="Y8" s="3"/>
      <c r="Z8" s="4">
        <v>27990709.93</v>
      </c>
      <c r="AA8" s="4">
        <v>25397865.670000002</v>
      </c>
      <c r="AB8" s="4">
        <v>37644277.482699998</v>
      </c>
      <c r="AC8" s="4">
        <v>24790080.594599999</v>
      </c>
      <c r="AD8" s="4">
        <v>25105398.293100026</v>
      </c>
      <c r="AE8" s="4">
        <v>28879643.516800001</v>
      </c>
      <c r="AF8" s="4">
        <v>18664317.081099998</v>
      </c>
      <c r="AG8" s="4">
        <v>25035138.185699999</v>
      </c>
      <c r="AH8" s="4">
        <v>32307037.052200001</v>
      </c>
      <c r="AI8" s="4">
        <v>18379273.300000001</v>
      </c>
      <c r="AJ8" s="4">
        <v>25609800.790399995</v>
      </c>
      <c r="AK8" s="4">
        <v>25401281.084599998</v>
      </c>
      <c r="AL8" s="4">
        <v>18105702.66</v>
      </c>
      <c r="AM8" s="4">
        <v>16513431.43</v>
      </c>
      <c r="AN8" s="4">
        <v>31449312.709999997</v>
      </c>
      <c r="AO8" s="4">
        <v>23777047.550000004</v>
      </c>
      <c r="AP8" s="4">
        <v>17112589.471900001</v>
      </c>
      <c r="AQ8" s="4">
        <v>24172203.617299996</v>
      </c>
      <c r="AR8" s="4">
        <v>32456889.639999997</v>
      </c>
      <c r="AS8" s="4">
        <v>69907662.339999989</v>
      </c>
      <c r="AT8" s="4">
        <v>50272225.742200002</v>
      </c>
      <c r="AU8" s="4">
        <v>17585813.579999998</v>
      </c>
      <c r="AV8" s="4">
        <v>22373979.859999999</v>
      </c>
      <c r="AW8" s="4">
        <v>21579797.329999998</v>
      </c>
      <c r="AX8" s="4">
        <v>14070840.8917</v>
      </c>
      <c r="AY8" s="4">
        <v>19675695.59</v>
      </c>
      <c r="AZ8" s="4">
        <v>16696670.190000001</v>
      </c>
      <c r="BA8" s="4">
        <v>16290829.499999998</v>
      </c>
      <c r="BB8" s="4">
        <v>25415285.890000001</v>
      </c>
      <c r="BC8" s="4">
        <v>13736917.1</v>
      </c>
      <c r="BD8" s="4">
        <v>15920682.410000004</v>
      </c>
      <c r="BE8" s="4">
        <v>13744388.650000073</v>
      </c>
      <c r="BF8" s="4">
        <v>10645129.930000031</v>
      </c>
      <c r="BG8" s="4">
        <v>10421987.26</v>
      </c>
      <c r="BH8" s="4">
        <v>14289541.110000003</v>
      </c>
      <c r="BI8" s="4">
        <v>47605652.183167845</v>
      </c>
      <c r="BJ8" s="4">
        <v>11173529.16</v>
      </c>
      <c r="BK8" s="4">
        <v>17088731.579999998</v>
      </c>
    </row>
    <row r="9" spans="1:63" x14ac:dyDescent="0.25">
      <c r="A9" s="3" t="s">
        <v>38</v>
      </c>
      <c r="B9" s="3"/>
      <c r="C9" s="3"/>
      <c r="D9" s="3"/>
      <c r="E9" s="3"/>
      <c r="F9" s="3"/>
      <c r="G9" s="3"/>
      <c r="H9" s="3"/>
      <c r="I9" s="3"/>
      <c r="J9" s="3"/>
      <c r="K9" s="3"/>
      <c r="L9" s="3"/>
      <c r="M9" s="3"/>
      <c r="N9" s="3"/>
      <c r="O9" s="3"/>
      <c r="P9" s="3"/>
      <c r="Q9" s="3"/>
      <c r="R9" s="3"/>
      <c r="S9" s="3"/>
      <c r="T9" s="3"/>
      <c r="U9" s="3"/>
      <c r="V9" s="3"/>
      <c r="W9" s="3"/>
      <c r="X9" s="3"/>
      <c r="Y9" s="3"/>
      <c r="Z9" s="4">
        <v>8889832.5799999982</v>
      </c>
      <c r="AA9" s="4">
        <v>17131226.73</v>
      </c>
      <c r="AB9" s="4">
        <v>5784634.54</v>
      </c>
      <c r="AC9" s="4">
        <v>5021620.6499999994</v>
      </c>
      <c r="AD9" s="4">
        <v>8377921.0999999996</v>
      </c>
      <c r="AE9" s="4">
        <v>9145309.6400000006</v>
      </c>
      <c r="AF9" s="4">
        <v>14631605.859999998</v>
      </c>
      <c r="AG9" s="4">
        <v>7834046.6999999993</v>
      </c>
      <c r="AH9" s="4">
        <v>4650087.12</v>
      </c>
      <c r="AI9" s="4">
        <v>7693142.7999999989</v>
      </c>
      <c r="AJ9" s="4">
        <v>10719403.59</v>
      </c>
      <c r="AK9" s="4">
        <v>-656441.28000000201</v>
      </c>
      <c r="AL9" s="4">
        <v>-5759716.1700000009</v>
      </c>
      <c r="AM9" s="4">
        <v>-4619653.7599999988</v>
      </c>
      <c r="AN9" s="4">
        <v>-6682057.7599999998</v>
      </c>
      <c r="AO9" s="4">
        <v>-5131014.2199999988</v>
      </c>
      <c r="AP9" s="4">
        <v>-6207225.0600000005</v>
      </c>
      <c r="AQ9" s="4">
        <v>-4398574.2999999989</v>
      </c>
      <c r="AR9" s="4">
        <v>-8054367.9200000009</v>
      </c>
      <c r="AS9" s="4">
        <v>-4911345.3699999992</v>
      </c>
      <c r="AT9" s="4">
        <v>-24469349.090000004</v>
      </c>
      <c r="AU9" s="4">
        <v>-6780665.6900000032</v>
      </c>
      <c r="AV9" s="4">
        <v>-11676559.090000002</v>
      </c>
      <c r="AW9" s="4">
        <v>-13551320.500000002</v>
      </c>
      <c r="AX9" s="4">
        <v>-6319249.0099999998</v>
      </c>
      <c r="AY9" s="4">
        <v>-4210425.2399999993</v>
      </c>
      <c r="AZ9" s="4">
        <v>-6565073.7800000003</v>
      </c>
      <c r="BA9" s="4">
        <v>-4639944.6400000006</v>
      </c>
      <c r="BB9" s="4">
        <v>-5980992.1099999994</v>
      </c>
      <c r="BC9" s="4">
        <v>-4378460.6499999994</v>
      </c>
      <c r="BD9" s="4">
        <v>-4139909.4899999993</v>
      </c>
      <c r="BE9" s="4">
        <v>-4170148.1100000041</v>
      </c>
      <c r="BF9" s="4">
        <v>-4925773.2000000011</v>
      </c>
      <c r="BG9" s="4">
        <v>-4352398.5699999835</v>
      </c>
      <c r="BH9" s="4">
        <v>-3981362.88</v>
      </c>
      <c r="BI9" s="4">
        <v>-5949436.8700000001</v>
      </c>
      <c r="BJ9" s="4">
        <v>-6941163.2799999975</v>
      </c>
      <c r="BK9" s="4">
        <v>-7850524.4300000006</v>
      </c>
    </row>
    <row r="10" spans="1:63" x14ac:dyDescent="0.25">
      <c r="A10" s="3" t="s">
        <v>34</v>
      </c>
      <c r="B10" s="3"/>
      <c r="C10" s="3"/>
      <c r="D10" s="3"/>
      <c r="E10" s="3"/>
      <c r="F10" s="3"/>
      <c r="G10" s="3"/>
      <c r="H10" s="3"/>
      <c r="I10" s="3"/>
      <c r="J10" s="3"/>
      <c r="K10" s="3"/>
      <c r="L10" s="3"/>
      <c r="M10" s="3"/>
      <c r="N10" s="4">
        <v>33100000</v>
      </c>
      <c r="O10" s="4">
        <v>35000000</v>
      </c>
      <c r="P10" s="4">
        <v>35000000</v>
      </c>
      <c r="Q10" s="4">
        <v>35000000</v>
      </c>
      <c r="R10" s="4">
        <v>31500000</v>
      </c>
      <c r="S10" s="4">
        <v>41200000</v>
      </c>
      <c r="T10" s="4">
        <v>25000000</v>
      </c>
      <c r="U10" s="4">
        <v>22000000</v>
      </c>
      <c r="V10" s="4">
        <v>24000000</v>
      </c>
      <c r="W10" s="4">
        <v>30000000</v>
      </c>
      <c r="X10" s="4">
        <v>55000000</v>
      </c>
      <c r="Y10" s="4">
        <v>26000000</v>
      </c>
      <c r="Z10" s="4">
        <v>26850000</v>
      </c>
      <c r="AA10" s="4">
        <v>10000000</v>
      </c>
      <c r="AB10" s="4">
        <v>-20000000</v>
      </c>
      <c r="AC10" s="4">
        <v>10000000</v>
      </c>
      <c r="AD10" s="4">
        <v>0</v>
      </c>
      <c r="AE10" s="4">
        <v>0</v>
      </c>
      <c r="AF10" s="4">
        <v>0</v>
      </c>
      <c r="AG10" s="4">
        <v>0</v>
      </c>
      <c r="AH10" s="4">
        <v>0</v>
      </c>
      <c r="AI10" s="4">
        <v>10000000</v>
      </c>
      <c r="AJ10" s="4">
        <v>0</v>
      </c>
      <c r="AK10" s="4">
        <v>10000000</v>
      </c>
      <c r="AL10" s="4">
        <v>0</v>
      </c>
      <c r="AM10" s="4">
        <v>0</v>
      </c>
      <c r="AN10" s="4">
        <v>0</v>
      </c>
      <c r="AO10" s="4">
        <v>0.43000000715255737</v>
      </c>
      <c r="AP10" s="4">
        <v>0.43000000715255737</v>
      </c>
      <c r="AQ10" s="4">
        <v>-40000000.430000007</v>
      </c>
      <c r="AR10" s="4">
        <v>0</v>
      </c>
      <c r="AS10" s="4">
        <v>0</v>
      </c>
      <c r="AT10" s="4">
        <v>0</v>
      </c>
      <c r="AU10" s="4">
        <v>10000000</v>
      </c>
      <c r="AV10" s="4">
        <v>10000000</v>
      </c>
      <c r="AW10" s="4">
        <v>18000000</v>
      </c>
      <c r="AX10" s="4">
        <v>10000000.000000002</v>
      </c>
      <c r="AY10" s="4">
        <v>10000000</v>
      </c>
      <c r="AZ10" s="4">
        <v>27000000</v>
      </c>
      <c r="BA10" s="4">
        <v>15000000</v>
      </c>
      <c r="BB10" s="4">
        <v>12000000</v>
      </c>
      <c r="BC10" s="4">
        <v>10000000</v>
      </c>
      <c r="BD10" s="4">
        <v>12999999.420000032</v>
      </c>
      <c r="BE10" s="4">
        <v>10000000.579999983</v>
      </c>
      <c r="BF10" s="4">
        <v>-41623901.070000015</v>
      </c>
      <c r="BG10" s="4">
        <v>960000</v>
      </c>
      <c r="BH10" s="4">
        <v>26208592.199999996</v>
      </c>
      <c r="BI10" s="4">
        <v>42588530.669999987</v>
      </c>
      <c r="BJ10" s="4">
        <v>38110481.599999994</v>
      </c>
      <c r="BK10" s="4">
        <v>8959097.7100000009</v>
      </c>
    </row>
    <row r="11" spans="1:63" x14ac:dyDescent="0.25">
      <c r="A11" s="3" t="s">
        <v>2</v>
      </c>
      <c r="B11" s="3"/>
      <c r="C11" s="3"/>
      <c r="D11" s="3"/>
      <c r="E11" s="3"/>
      <c r="F11" s="3"/>
      <c r="G11" s="3"/>
      <c r="H11" s="3"/>
      <c r="I11" s="3"/>
      <c r="J11" s="3"/>
      <c r="K11" s="3"/>
      <c r="L11" s="3"/>
      <c r="M11" s="3"/>
      <c r="N11" s="3"/>
      <c r="O11" s="3"/>
      <c r="P11" s="3"/>
      <c r="Q11" s="3"/>
      <c r="R11" s="3"/>
      <c r="S11" s="3"/>
      <c r="T11" s="3"/>
      <c r="U11" s="3"/>
      <c r="V11" s="3"/>
      <c r="W11" s="3"/>
      <c r="X11" s="3"/>
      <c r="Y11" s="3"/>
      <c r="Z11" s="4">
        <v>386550000</v>
      </c>
      <c r="AA11" s="4">
        <v>361550000</v>
      </c>
      <c r="AB11" s="4">
        <v>306550000</v>
      </c>
      <c r="AC11" s="4">
        <v>281550000</v>
      </c>
      <c r="AD11" s="4">
        <v>250050000</v>
      </c>
      <c r="AE11" s="4">
        <v>208850000</v>
      </c>
      <c r="AF11" s="4">
        <v>183850000</v>
      </c>
      <c r="AG11" s="4">
        <v>161850000</v>
      </c>
      <c r="AH11" s="4">
        <v>137850000</v>
      </c>
      <c r="AI11" s="4">
        <v>117850000</v>
      </c>
      <c r="AJ11" s="4">
        <v>62850000</v>
      </c>
      <c r="AK11" s="9">
        <f t="shared" ref="AK11:BJ11" si="3">SUM(Z10:AK10)</f>
        <v>46850000</v>
      </c>
      <c r="AL11" s="9">
        <f t="shared" si="3"/>
        <v>20000000</v>
      </c>
      <c r="AM11" s="9">
        <f t="shared" si="3"/>
        <v>10000000</v>
      </c>
      <c r="AN11" s="9">
        <f t="shared" si="3"/>
        <v>30000000</v>
      </c>
      <c r="AO11" s="9">
        <f t="shared" si="3"/>
        <v>20000000.430000007</v>
      </c>
      <c r="AP11" s="9">
        <f t="shared" si="3"/>
        <v>20000000.860000014</v>
      </c>
      <c r="AQ11" s="9">
        <f t="shared" si="3"/>
        <v>-19999999.569999993</v>
      </c>
      <c r="AR11" s="9">
        <f t="shared" si="3"/>
        <v>-19999999.569999993</v>
      </c>
      <c r="AS11" s="9">
        <f t="shared" si="3"/>
        <v>-19999999.569999993</v>
      </c>
      <c r="AT11" s="9">
        <f t="shared" si="3"/>
        <v>-19999999.569999993</v>
      </c>
      <c r="AU11" s="9">
        <f t="shared" si="3"/>
        <v>-19999999.569999993</v>
      </c>
      <c r="AV11" s="9">
        <f t="shared" si="3"/>
        <v>-9999999.5699999928</v>
      </c>
      <c r="AW11" s="9">
        <f t="shared" si="3"/>
        <v>-1999999.5699999928</v>
      </c>
      <c r="AX11" s="9">
        <f t="shared" si="3"/>
        <v>8000000.430000009</v>
      </c>
      <c r="AY11" s="9">
        <f t="shared" si="3"/>
        <v>18000000.430000007</v>
      </c>
      <c r="AZ11" s="9">
        <f t="shared" si="3"/>
        <v>45000000.430000007</v>
      </c>
      <c r="BA11" s="9">
        <f t="shared" si="3"/>
        <v>60000000</v>
      </c>
      <c r="BB11" s="9">
        <f t="shared" si="3"/>
        <v>71999999.569999993</v>
      </c>
      <c r="BC11" s="9">
        <f t="shared" si="3"/>
        <v>122000000</v>
      </c>
      <c r="BD11" s="9">
        <f t="shared" si="3"/>
        <v>134999999.42000002</v>
      </c>
      <c r="BE11" s="9">
        <f t="shared" si="3"/>
        <v>145000000</v>
      </c>
      <c r="BF11" s="9">
        <f t="shared" si="3"/>
        <v>103376098.92999998</v>
      </c>
      <c r="BG11" s="9">
        <f t="shared" si="3"/>
        <v>94336098.929999977</v>
      </c>
      <c r="BH11" s="9">
        <f t="shared" si="3"/>
        <v>110544691.13</v>
      </c>
      <c r="BI11" s="9">
        <f t="shared" si="3"/>
        <v>135133221.79999998</v>
      </c>
      <c r="BJ11" s="9">
        <f t="shared" si="3"/>
        <v>163243703.39999998</v>
      </c>
      <c r="BK11" s="9">
        <f>SUM(AZ10:BK10)</f>
        <v>162202801.10999998</v>
      </c>
    </row>
    <row r="12" spans="1:63" x14ac:dyDescent="0.25">
      <c r="A12" s="3" t="s">
        <v>35</v>
      </c>
      <c r="B12" s="3"/>
      <c r="C12" s="3"/>
      <c r="D12" s="3"/>
      <c r="E12" s="3"/>
      <c r="F12" s="3"/>
      <c r="G12" s="3"/>
      <c r="H12" s="3"/>
      <c r="I12" s="3"/>
      <c r="J12" s="3"/>
      <c r="K12" s="3"/>
      <c r="L12" s="3"/>
      <c r="M12" s="3"/>
      <c r="N12" s="3"/>
      <c r="O12" s="3"/>
      <c r="P12" s="3"/>
      <c r="Q12" s="3"/>
      <c r="R12" s="3"/>
      <c r="S12" s="3"/>
      <c r="T12" s="3"/>
      <c r="U12" s="3"/>
      <c r="V12" s="3"/>
      <c r="W12" s="3"/>
      <c r="X12" s="3"/>
      <c r="Y12" s="3"/>
      <c r="Z12" s="4"/>
      <c r="AA12" s="4"/>
      <c r="AB12" s="4"/>
      <c r="AC12" s="4"/>
      <c r="AD12" s="4"/>
      <c r="AE12" s="4"/>
      <c r="AF12" s="4"/>
      <c r="AG12" s="4"/>
      <c r="AH12" s="4"/>
      <c r="AI12" s="4"/>
      <c r="AJ12" s="4"/>
      <c r="AK12" s="9">
        <f t="shared" ref="AK12:BJ12" si="4">AK2+AK3</f>
        <v>50050626380.539993</v>
      </c>
      <c r="AL12" s="9">
        <f t="shared" si="4"/>
        <v>53079781321.43</v>
      </c>
      <c r="AM12" s="9">
        <f t="shared" si="4"/>
        <v>53538237074.139999</v>
      </c>
      <c r="AN12" s="9">
        <f t="shared" si="4"/>
        <v>53810426974.080009</v>
      </c>
      <c r="AO12" s="9">
        <f t="shared" si="4"/>
        <v>54331177515.080002</v>
      </c>
      <c r="AP12" s="9">
        <f t="shared" si="4"/>
        <v>54239316633.019997</v>
      </c>
      <c r="AQ12" s="9">
        <f t="shared" si="4"/>
        <v>54277754938.120003</v>
      </c>
      <c r="AR12" s="9">
        <f t="shared" si="4"/>
        <v>54367819558.540001</v>
      </c>
      <c r="AS12" s="9">
        <f t="shared" si="4"/>
        <v>54660584410.500008</v>
      </c>
      <c r="AT12" s="9">
        <f t="shared" si="4"/>
        <v>52408840195.459999</v>
      </c>
      <c r="AU12" s="9">
        <f t="shared" si="4"/>
        <v>52052481497.019997</v>
      </c>
      <c r="AV12" s="9">
        <f t="shared" si="4"/>
        <v>51969589780.170006</v>
      </c>
      <c r="AW12" s="9">
        <f t="shared" si="4"/>
        <v>52423717245.320007</v>
      </c>
      <c r="AX12" s="9">
        <f t="shared" si="4"/>
        <v>52270961656.549995</v>
      </c>
      <c r="AY12" s="9">
        <f t="shared" si="4"/>
        <v>52532622229.790001</v>
      </c>
      <c r="AZ12" s="9">
        <f t="shared" si="4"/>
        <v>53999684390.790001</v>
      </c>
      <c r="BA12" s="9">
        <f t="shared" si="4"/>
        <v>54266148498.380005</v>
      </c>
      <c r="BB12" s="9">
        <f t="shared" si="4"/>
        <v>53770073120.930008</v>
      </c>
      <c r="BC12" s="9">
        <f t="shared" si="4"/>
        <v>54308043721.599998</v>
      </c>
      <c r="BD12" s="9">
        <f t="shared" si="4"/>
        <v>55550279917.989998</v>
      </c>
      <c r="BE12" s="9">
        <f t="shared" si="4"/>
        <v>55656971688.579994</v>
      </c>
      <c r="BF12" s="9">
        <f t="shared" si="4"/>
        <v>54965113544.409996</v>
      </c>
      <c r="BG12" s="9">
        <f t="shared" si="4"/>
        <v>55754484586.209991</v>
      </c>
      <c r="BH12" s="9">
        <f t="shared" si="4"/>
        <v>55859012961.049995</v>
      </c>
      <c r="BI12" s="9">
        <f t="shared" si="4"/>
        <v>55436136761.950005</v>
      </c>
      <c r="BJ12" s="9">
        <f t="shared" si="4"/>
        <v>55873186375.439995</v>
      </c>
      <c r="BK12" s="9">
        <f>BK2+BK3</f>
        <v>55907283112.639999</v>
      </c>
    </row>
    <row r="13" spans="1:63" x14ac:dyDescent="0.25">
      <c r="A13" s="3" t="s">
        <v>3</v>
      </c>
      <c r="B13" s="3"/>
      <c r="C13" s="3"/>
      <c r="D13" s="3"/>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v>48318888978.08522</v>
      </c>
      <c r="AM13" s="4">
        <v>48260203717.290291</v>
      </c>
      <c r="AN13" s="4">
        <v>48210426481.923492</v>
      </c>
      <c r="AO13" s="4">
        <v>48250810706.015129</v>
      </c>
      <c r="AP13" s="4">
        <v>48323197280.851448</v>
      </c>
      <c r="AQ13" s="4">
        <v>48510939271.110016</v>
      </c>
      <c r="AR13" s="4">
        <v>48627633929.502777</v>
      </c>
      <c r="AS13" s="4">
        <v>48892442324.53495</v>
      </c>
      <c r="AT13" s="4">
        <v>53510489812.441666</v>
      </c>
      <c r="AU13" s="4">
        <v>53433299261.629166</v>
      </c>
      <c r="AV13" s="4">
        <v>53409491391.943329</v>
      </c>
      <c r="AW13" s="9">
        <f t="shared" ref="AW13:BI13" si="5">AVERAGE(AL12:AW12)</f>
        <v>53429977261.906677</v>
      </c>
      <c r="AX13" s="9">
        <f t="shared" si="5"/>
        <v>53362575623.166664</v>
      </c>
      <c r="AY13" s="9">
        <f t="shared" si="5"/>
        <v>53278774386.137512</v>
      </c>
      <c r="AZ13" s="9">
        <f t="shared" si="5"/>
        <v>53294545837.530006</v>
      </c>
      <c r="BA13" s="9">
        <f t="shared" si="5"/>
        <v>53289126752.804993</v>
      </c>
      <c r="BB13" s="9">
        <f t="shared" si="5"/>
        <v>53250023126.797493</v>
      </c>
      <c r="BC13" s="9">
        <f t="shared" si="5"/>
        <v>53252547192.087494</v>
      </c>
      <c r="BD13" s="9">
        <f t="shared" si="5"/>
        <v>53351085555.375</v>
      </c>
      <c r="BE13" s="9">
        <f t="shared" si="5"/>
        <v>53434117828.548332</v>
      </c>
      <c r="BF13" s="9">
        <f t="shared" si="5"/>
        <v>53647140607.627502</v>
      </c>
      <c r="BG13" s="9">
        <f t="shared" si="5"/>
        <v>53955640865.059998</v>
      </c>
      <c r="BH13" s="9">
        <f t="shared" si="5"/>
        <v>54279759463.466667</v>
      </c>
      <c r="BI13" s="9">
        <f t="shared" si="5"/>
        <v>54530794423.185829</v>
      </c>
      <c r="BJ13" s="9">
        <f>AVERAGE(AY12:BJ12)</f>
        <v>54830979816.426666</v>
      </c>
      <c r="BK13" s="9">
        <f>AVERAGE(AZ12:BK12)</f>
        <v>55112201556.664162</v>
      </c>
    </row>
    <row r="14" spans="1:63" x14ac:dyDescent="0.25">
      <c r="A14" s="3" t="s">
        <v>36</v>
      </c>
      <c r="B14" s="11" t="e">
        <f t="shared" ref="B14:AK14" si="6">B11/B13</f>
        <v>#DIV/0!</v>
      </c>
      <c r="C14" s="11" t="e">
        <f t="shared" si="6"/>
        <v>#DIV/0!</v>
      </c>
      <c r="D14" s="11" t="e">
        <f t="shared" si="6"/>
        <v>#DIV/0!</v>
      </c>
      <c r="E14" s="11" t="e">
        <f t="shared" si="6"/>
        <v>#DIV/0!</v>
      </c>
      <c r="F14" s="11" t="e">
        <f t="shared" si="6"/>
        <v>#DIV/0!</v>
      </c>
      <c r="G14" s="11" t="e">
        <f t="shared" si="6"/>
        <v>#DIV/0!</v>
      </c>
      <c r="H14" s="11" t="e">
        <f t="shared" si="6"/>
        <v>#DIV/0!</v>
      </c>
      <c r="I14" s="11" t="e">
        <f t="shared" si="6"/>
        <v>#DIV/0!</v>
      </c>
      <c r="J14" s="11" t="e">
        <f t="shared" si="6"/>
        <v>#DIV/0!</v>
      </c>
      <c r="K14" s="11" t="e">
        <f t="shared" si="6"/>
        <v>#DIV/0!</v>
      </c>
      <c r="L14" s="11" t="e">
        <f t="shared" si="6"/>
        <v>#DIV/0!</v>
      </c>
      <c r="M14" s="11" t="e">
        <f t="shared" si="6"/>
        <v>#DIV/0!</v>
      </c>
      <c r="N14" s="11" t="e">
        <f t="shared" si="6"/>
        <v>#DIV/0!</v>
      </c>
      <c r="O14" s="11" t="e">
        <f t="shared" si="6"/>
        <v>#DIV/0!</v>
      </c>
      <c r="P14" s="11" t="e">
        <f t="shared" si="6"/>
        <v>#DIV/0!</v>
      </c>
      <c r="Q14" s="11" t="e">
        <f t="shared" si="6"/>
        <v>#DIV/0!</v>
      </c>
      <c r="R14" s="11" t="e">
        <f t="shared" si="6"/>
        <v>#DIV/0!</v>
      </c>
      <c r="S14" s="11" t="e">
        <f t="shared" si="6"/>
        <v>#DIV/0!</v>
      </c>
      <c r="T14" s="11" t="e">
        <f t="shared" si="6"/>
        <v>#DIV/0!</v>
      </c>
      <c r="U14" s="11" t="e">
        <f t="shared" si="6"/>
        <v>#DIV/0!</v>
      </c>
      <c r="V14" s="11" t="e">
        <f t="shared" si="6"/>
        <v>#DIV/0!</v>
      </c>
      <c r="W14" s="11" t="e">
        <f t="shared" si="6"/>
        <v>#DIV/0!</v>
      </c>
      <c r="X14" s="11" t="e">
        <f t="shared" si="6"/>
        <v>#DIV/0!</v>
      </c>
      <c r="Y14" s="11" t="e">
        <f t="shared" si="6"/>
        <v>#DIV/0!</v>
      </c>
      <c r="Z14" s="11" t="e">
        <f t="shared" si="6"/>
        <v>#DIV/0!</v>
      </c>
      <c r="AA14" s="11" t="e">
        <f t="shared" si="6"/>
        <v>#DIV/0!</v>
      </c>
      <c r="AB14" s="11" t="e">
        <f t="shared" si="6"/>
        <v>#DIV/0!</v>
      </c>
      <c r="AC14" s="11" t="e">
        <f t="shared" si="6"/>
        <v>#DIV/0!</v>
      </c>
      <c r="AD14" s="11" t="e">
        <f t="shared" si="6"/>
        <v>#DIV/0!</v>
      </c>
      <c r="AE14" s="11" t="e">
        <f t="shared" si="6"/>
        <v>#DIV/0!</v>
      </c>
      <c r="AF14" s="11" t="e">
        <f t="shared" si="6"/>
        <v>#DIV/0!</v>
      </c>
      <c r="AG14" s="11" t="e">
        <f t="shared" si="6"/>
        <v>#DIV/0!</v>
      </c>
      <c r="AH14" s="11" t="e">
        <f t="shared" si="6"/>
        <v>#DIV/0!</v>
      </c>
      <c r="AI14" s="11" t="e">
        <f t="shared" si="6"/>
        <v>#DIV/0!</v>
      </c>
      <c r="AJ14" s="11" t="e">
        <f t="shared" si="6"/>
        <v>#DIV/0!</v>
      </c>
      <c r="AK14" s="11" t="e">
        <f t="shared" si="6"/>
        <v>#DIV/0!</v>
      </c>
      <c r="AL14" s="11">
        <f t="shared" ref="AL14:BJ14" si="7">AL11/AL13</f>
        <v>4.1391680195856521E-4</v>
      </c>
      <c r="AM14" s="11">
        <f>AM11/AM13</f>
        <v>2.0721006605318738E-4</v>
      </c>
      <c r="AN14" s="11">
        <f t="shared" si="7"/>
        <v>6.2227203095265103E-4</v>
      </c>
      <c r="AO14" s="11">
        <f t="shared" si="7"/>
        <v>4.1450081640818383E-4</v>
      </c>
      <c r="AP14" s="11">
        <f t="shared" si="7"/>
        <v>4.1387991659080919E-4</v>
      </c>
      <c r="AQ14" s="11">
        <f t="shared" si="7"/>
        <v>-4.1227813500429791E-4</v>
      </c>
      <c r="AR14" s="11">
        <f t="shared" si="7"/>
        <v>-4.1128876636265519E-4</v>
      </c>
      <c r="AS14" s="11">
        <f t="shared" si="7"/>
        <v>-4.0906116812994015E-4</v>
      </c>
      <c r="AT14" s="11">
        <f t="shared" si="7"/>
        <v>-3.7375848436636464E-4</v>
      </c>
      <c r="AU14" s="11">
        <f t="shared" si="7"/>
        <v>-3.7429842151562846E-4</v>
      </c>
      <c r="AV14" s="11">
        <f t="shared" si="7"/>
        <v>-1.8723263055653183E-4</v>
      </c>
      <c r="AW14" s="11">
        <f t="shared" si="7"/>
        <v>-3.7432162102489015E-5</v>
      </c>
      <c r="AX14" s="11">
        <f t="shared" si="7"/>
        <v>1.4991780918698598E-4</v>
      </c>
      <c r="AY14" s="11">
        <f t="shared" si="7"/>
        <v>3.3784561746006282E-4</v>
      </c>
      <c r="AZ14" s="11">
        <f t="shared" si="7"/>
        <v>8.443640849700424E-4</v>
      </c>
      <c r="BA14" s="11">
        <f t="shared" si="7"/>
        <v>1.1259332561091699E-3</v>
      </c>
      <c r="BB14" s="11">
        <f t="shared" si="7"/>
        <v>1.3521120807507552E-3</v>
      </c>
      <c r="BC14" s="11">
        <f t="shared" si="7"/>
        <v>2.2909702245778644E-3</v>
      </c>
      <c r="BD14" s="11">
        <f t="shared" si="7"/>
        <v>2.5304077323764799E-3</v>
      </c>
      <c r="BE14" s="11">
        <f t="shared" si="7"/>
        <v>2.7136220432281677E-3</v>
      </c>
      <c r="BF14" s="11">
        <f t="shared" si="7"/>
        <v>1.9269638187445551E-3</v>
      </c>
      <c r="BG14" s="11">
        <f t="shared" si="7"/>
        <v>1.7484010460728141E-3</v>
      </c>
      <c r="BH14" s="11">
        <f t="shared" si="7"/>
        <v>2.0365729734746298E-3</v>
      </c>
      <c r="BI14" s="11">
        <f t="shared" si="7"/>
        <v>2.4781084381661415E-3</v>
      </c>
      <c r="BJ14" s="11">
        <f t="shared" si="7"/>
        <v>2.9772166017557511E-3</v>
      </c>
      <c r="BK14" s="11">
        <f>BK11/BK13</f>
        <v>2.9431377540457995E-3</v>
      </c>
    </row>
    <row r="15" spans="1:63" x14ac:dyDescent="0.25">
      <c r="A15" s="3" t="s">
        <v>121</v>
      </c>
      <c r="B15" s="70"/>
      <c r="C15" s="9"/>
      <c r="D15" s="9"/>
      <c r="E15" s="9"/>
      <c r="F15" s="9"/>
      <c r="G15" s="9"/>
      <c r="H15" s="9"/>
      <c r="I15" s="9"/>
      <c r="J15" s="9"/>
      <c r="K15" s="9"/>
      <c r="L15" s="9"/>
      <c r="M15" s="9">
        <f t="shared" ref="M15:AJ15" si="8">SUM(B7:M7)</f>
        <v>818225626.91999984</v>
      </c>
      <c r="N15" s="9">
        <f t="shared" si="8"/>
        <v>810738343.78999996</v>
      </c>
      <c r="O15" s="9">
        <f t="shared" si="8"/>
        <v>804573102.39999998</v>
      </c>
      <c r="P15" s="9">
        <f t="shared" si="8"/>
        <v>798538471.3900001</v>
      </c>
      <c r="Q15" s="9">
        <f t="shared" si="8"/>
        <v>770379553.86000001</v>
      </c>
      <c r="R15" s="9">
        <f t="shared" si="8"/>
        <v>759328820.58999991</v>
      </c>
      <c r="S15" s="9">
        <f t="shared" si="8"/>
        <v>747460566.87999988</v>
      </c>
      <c r="T15" s="9">
        <f t="shared" si="8"/>
        <v>735928615.31999981</v>
      </c>
      <c r="U15" s="9">
        <f t="shared" si="8"/>
        <v>728585320.09000003</v>
      </c>
      <c r="V15" s="9">
        <f t="shared" si="8"/>
        <v>639210041.20327997</v>
      </c>
      <c r="W15" s="9">
        <f t="shared" si="8"/>
        <v>637040307.92328</v>
      </c>
      <c r="X15" s="9">
        <f t="shared" si="8"/>
        <v>582357262.27371633</v>
      </c>
      <c r="Y15" s="9">
        <f t="shared" si="8"/>
        <v>513018858.99371743</v>
      </c>
      <c r="Z15" s="9">
        <f t="shared" si="8"/>
        <v>514186609.89371753</v>
      </c>
      <c r="AA15" s="9">
        <f t="shared" si="8"/>
        <v>479364840.71371752</v>
      </c>
      <c r="AB15" s="9">
        <f t="shared" si="8"/>
        <v>442812404.55641747</v>
      </c>
      <c r="AC15" s="9">
        <f t="shared" si="8"/>
        <v>431500234.83101749</v>
      </c>
      <c r="AD15" s="9">
        <f t="shared" si="8"/>
        <v>417143486.67411751</v>
      </c>
      <c r="AE15" s="9">
        <f t="shared" si="8"/>
        <v>364859910.37091756</v>
      </c>
      <c r="AF15" s="9">
        <f t="shared" si="8"/>
        <v>336796379.95201749</v>
      </c>
      <c r="AG15" s="9">
        <f t="shared" si="8"/>
        <v>331328860.98771751</v>
      </c>
      <c r="AH15" s="9">
        <f t="shared" si="8"/>
        <v>266957969.46663737</v>
      </c>
      <c r="AI15" s="9">
        <f t="shared" si="8"/>
        <v>233974438.40663737</v>
      </c>
      <c r="AJ15" s="9">
        <f t="shared" si="8"/>
        <v>225394686.2566011</v>
      </c>
      <c r="AK15" s="9">
        <f>SUM(Z7:AK7)</f>
        <v>215982432.95120001</v>
      </c>
      <c r="AL15" s="9">
        <f t="shared" ref="AL15:BK15" si="9">SUM(AA7:AL7)</f>
        <v>209227542.09120002</v>
      </c>
      <c r="AM15" s="9">
        <f t="shared" si="9"/>
        <v>212854680.82120001</v>
      </c>
      <c r="AN15" s="9">
        <f t="shared" si="9"/>
        <v>205762292.82850003</v>
      </c>
      <c r="AO15" s="9">
        <f t="shared" si="9"/>
        <v>204639866.21390006</v>
      </c>
      <c r="AP15" s="9">
        <f t="shared" si="9"/>
        <v>198817753.43270001</v>
      </c>
      <c r="AQ15" s="9">
        <f t="shared" si="9"/>
        <v>198857048.8732</v>
      </c>
      <c r="AR15" s="9">
        <f t="shared" si="9"/>
        <v>219226859.3721</v>
      </c>
      <c r="AS15" s="9">
        <f t="shared" si="9"/>
        <v>267022084.85640001</v>
      </c>
      <c r="AT15" s="9">
        <f t="shared" si="9"/>
        <v>265168011.57639998</v>
      </c>
      <c r="AU15" s="9">
        <f t="shared" si="9"/>
        <v>265287028.96639997</v>
      </c>
      <c r="AV15" s="9">
        <f t="shared" si="9"/>
        <v>261094052.53599998</v>
      </c>
      <c r="AW15" s="9">
        <f t="shared" si="9"/>
        <v>243064807.00139996</v>
      </c>
      <c r="AX15" s="9">
        <f t="shared" si="9"/>
        <v>238470412.39309996</v>
      </c>
      <c r="AY15" s="9">
        <f t="shared" si="9"/>
        <v>242041905.0731</v>
      </c>
      <c r="AZ15" s="9">
        <f t="shared" si="9"/>
        <v>227406246.53309995</v>
      </c>
      <c r="BA15" s="9">
        <f t="shared" si="9"/>
        <v>220411098.06309995</v>
      </c>
      <c r="BB15" s="9">
        <f t="shared" si="9"/>
        <v>228940027.43119997</v>
      </c>
      <c r="BC15" s="9">
        <f t="shared" si="9"/>
        <v>218524854.56389993</v>
      </c>
      <c r="BD15" s="9">
        <f t="shared" si="9"/>
        <v>205903105.76389995</v>
      </c>
      <c r="BE15" s="9">
        <f t="shared" si="9"/>
        <v>150481029.33390009</v>
      </c>
      <c r="BF15" s="9">
        <f t="shared" si="9"/>
        <v>130397509.4117001</v>
      </c>
      <c r="BG15" s="9">
        <f t="shared" si="9"/>
        <v>125661950.21170011</v>
      </c>
      <c r="BH15" s="9">
        <f t="shared" si="9"/>
        <v>125272707.67170012</v>
      </c>
      <c r="BI15" s="9">
        <f t="shared" si="9"/>
        <v>158900446.15486798</v>
      </c>
      <c r="BJ15" s="9">
        <f t="shared" si="9"/>
        <v>155381220.15316796</v>
      </c>
      <c r="BK15" s="9">
        <f t="shared" si="9"/>
        <v>149154156.95316797</v>
      </c>
    </row>
    <row r="16" spans="1:63" x14ac:dyDescent="0.25">
      <c r="A16" s="3" t="s">
        <v>122</v>
      </c>
      <c r="B16" s="11" t="e">
        <f t="shared" ref="B16" si="10">B15/B13</f>
        <v>#DIV/0!</v>
      </c>
      <c r="C16" s="11" t="e">
        <f t="shared" ref="C16" si="11">C15/C13</f>
        <v>#DIV/0!</v>
      </c>
      <c r="D16" s="11" t="e">
        <f t="shared" ref="D16" si="12">D15/D13</f>
        <v>#DIV/0!</v>
      </c>
      <c r="E16" s="11" t="e">
        <f t="shared" ref="E16" si="13">E15/E13</f>
        <v>#DIV/0!</v>
      </c>
      <c r="F16" s="11" t="e">
        <f t="shared" ref="F16" si="14">F15/F13</f>
        <v>#DIV/0!</v>
      </c>
      <c r="G16" s="11" t="e">
        <f t="shared" ref="G16" si="15">G15/G13</f>
        <v>#DIV/0!</v>
      </c>
      <c r="H16" s="11" t="e">
        <f t="shared" ref="H16" si="16">H15/H13</f>
        <v>#DIV/0!</v>
      </c>
      <c r="I16" s="11" t="e">
        <f t="shared" ref="I16" si="17">I15/I13</f>
        <v>#DIV/0!</v>
      </c>
      <c r="J16" s="11" t="e">
        <f t="shared" ref="J16" si="18">J15/J13</f>
        <v>#DIV/0!</v>
      </c>
      <c r="K16" s="11" t="e">
        <f t="shared" ref="K16" si="19">K15/K13</f>
        <v>#DIV/0!</v>
      </c>
      <c r="L16" s="11" t="e">
        <f t="shared" ref="L16" si="20">L15/L13</f>
        <v>#DIV/0!</v>
      </c>
      <c r="M16" s="11" t="e">
        <f t="shared" ref="M16" si="21">M15/M13</f>
        <v>#DIV/0!</v>
      </c>
      <c r="N16" s="11" t="e">
        <f t="shared" ref="N16" si="22">N15/N13</f>
        <v>#DIV/0!</v>
      </c>
      <c r="O16" s="11" t="e">
        <f t="shared" ref="O16" si="23">O15/O13</f>
        <v>#DIV/0!</v>
      </c>
      <c r="P16" s="11" t="e">
        <f t="shared" ref="P16" si="24">P15/P13</f>
        <v>#DIV/0!</v>
      </c>
      <c r="Q16" s="11" t="e">
        <f t="shared" ref="Q16" si="25">Q15/Q13</f>
        <v>#DIV/0!</v>
      </c>
      <c r="R16" s="11" t="e">
        <f t="shared" ref="R16" si="26">R15/R13</f>
        <v>#DIV/0!</v>
      </c>
      <c r="S16" s="11" t="e">
        <f t="shared" ref="S16" si="27">S15/S13</f>
        <v>#DIV/0!</v>
      </c>
      <c r="T16" s="11" t="e">
        <f t="shared" ref="T16" si="28">T15/T13</f>
        <v>#DIV/0!</v>
      </c>
      <c r="U16" s="11" t="e">
        <f t="shared" ref="U16" si="29">U15/U13</f>
        <v>#DIV/0!</v>
      </c>
      <c r="V16" s="11" t="e">
        <f t="shared" ref="V16" si="30">V15/V13</f>
        <v>#DIV/0!</v>
      </c>
      <c r="W16" s="11" t="e">
        <f t="shared" ref="W16" si="31">W15/W13</f>
        <v>#DIV/0!</v>
      </c>
      <c r="X16" s="11" t="e">
        <f t="shared" ref="X16" si="32">X15/X13</f>
        <v>#DIV/0!</v>
      </c>
      <c r="Y16" s="11" t="e">
        <f t="shared" ref="Y16" si="33">Y15/Y13</f>
        <v>#DIV/0!</v>
      </c>
      <c r="Z16" s="11" t="e">
        <f t="shared" ref="Z16" si="34">Z15/Z13</f>
        <v>#DIV/0!</v>
      </c>
      <c r="AA16" s="11" t="e">
        <f t="shared" ref="AA16" si="35">AA15/AA13</f>
        <v>#DIV/0!</v>
      </c>
      <c r="AB16" s="11" t="e">
        <f t="shared" ref="AB16" si="36">AB15/AB13</f>
        <v>#DIV/0!</v>
      </c>
      <c r="AC16" s="11" t="e">
        <f t="shared" ref="AC16" si="37">AC15/AC13</f>
        <v>#DIV/0!</v>
      </c>
      <c r="AD16" s="11" t="e">
        <f t="shared" ref="AD16" si="38">AD15/AD13</f>
        <v>#DIV/0!</v>
      </c>
      <c r="AE16" s="11" t="e">
        <f t="shared" ref="AE16" si="39">AE15/AE13</f>
        <v>#DIV/0!</v>
      </c>
      <c r="AF16" s="11" t="e">
        <f t="shared" ref="AF16" si="40">AF15/AF13</f>
        <v>#DIV/0!</v>
      </c>
      <c r="AG16" s="11" t="e">
        <f t="shared" ref="AG16" si="41">AG15/AG13</f>
        <v>#DIV/0!</v>
      </c>
      <c r="AH16" s="11" t="e">
        <f t="shared" ref="AH16" si="42">AH15/AH13</f>
        <v>#DIV/0!</v>
      </c>
      <c r="AI16" s="11" t="e">
        <f t="shared" ref="AI16" si="43">AI15/AI13</f>
        <v>#DIV/0!</v>
      </c>
      <c r="AJ16" s="11" t="e">
        <f t="shared" ref="AJ16" si="44">AJ15/AJ13</f>
        <v>#DIV/0!</v>
      </c>
      <c r="AK16" s="11" t="e">
        <f t="shared" ref="AK16" si="45">AK15/AK13</f>
        <v>#DIV/0!</v>
      </c>
      <c r="AL16" s="11">
        <f t="shared" ref="AL16:BJ16" si="46">AL15/AL13</f>
        <v>4.3301397552020305E-3</v>
      </c>
      <c r="AM16" s="11">
        <f t="shared" si="46"/>
        <v>4.4105632472690968E-3</v>
      </c>
      <c r="AN16" s="11">
        <f t="shared" si="46"/>
        <v>4.2680039950621605E-3</v>
      </c>
      <c r="AO16" s="11">
        <f t="shared" si="46"/>
        <v>4.2411694895810089E-3</v>
      </c>
      <c r="AP16" s="11">
        <f t="shared" si="46"/>
        <v>4.1143335834585501E-3</v>
      </c>
      <c r="AQ16" s="11">
        <f t="shared" si="46"/>
        <v>4.0992207502283185E-3</v>
      </c>
      <c r="AR16" s="11">
        <f t="shared" si="46"/>
        <v>4.5082773241634797E-3</v>
      </c>
      <c r="AS16" s="11">
        <f t="shared" si="46"/>
        <v>5.4614184148130476E-3</v>
      </c>
      <c r="AT16" s="11">
        <f t="shared" si="46"/>
        <v>4.955439812003852E-3</v>
      </c>
      <c r="AU16" s="11">
        <f t="shared" si="46"/>
        <v>4.9648259162784749E-3</v>
      </c>
      <c r="AV16" s="11">
        <f t="shared" si="46"/>
        <v>4.8885328381049753E-3</v>
      </c>
      <c r="AW16" s="11">
        <f t="shared" si="46"/>
        <v>4.5492216066259665E-3</v>
      </c>
      <c r="AX16" s="11">
        <f t="shared" si="46"/>
        <v>4.4688699825345601E-3</v>
      </c>
      <c r="AY16" s="11">
        <f t="shared" si="46"/>
        <v>4.5429330509538964E-3</v>
      </c>
      <c r="AZ16" s="11">
        <f t="shared" si="46"/>
        <v>4.2669703430132343E-3</v>
      </c>
      <c r="BA16" s="11">
        <f t="shared" si="46"/>
        <v>4.1361364220797283E-3</v>
      </c>
      <c r="BB16" s="11">
        <f t="shared" si="46"/>
        <v>4.2993413709146054E-3</v>
      </c>
      <c r="BC16" s="11">
        <f t="shared" si="46"/>
        <v>4.1035568453778931E-3</v>
      </c>
      <c r="BD16" s="11">
        <f t="shared" si="46"/>
        <v>3.8593986161759679E-3</v>
      </c>
      <c r="BE16" s="11">
        <f t="shared" si="46"/>
        <v>2.8161975054354195E-3</v>
      </c>
      <c r="BF16" s="11">
        <f t="shared" si="46"/>
        <v>2.4306516234559629E-3</v>
      </c>
      <c r="BG16" s="11">
        <f t="shared" si="46"/>
        <v>2.3289863339029469E-3</v>
      </c>
      <c r="BH16" s="11">
        <f t="shared" si="46"/>
        <v>2.3079083052314499E-3</v>
      </c>
      <c r="BI16" s="11">
        <f t="shared" si="46"/>
        <v>2.9139580274903432E-3</v>
      </c>
      <c r="BJ16" s="11">
        <f t="shared" si="46"/>
        <v>2.833821694840801E-3</v>
      </c>
      <c r="BK16" s="11">
        <f>BK15/BK13</f>
        <v>2.7063726859071968E-3</v>
      </c>
    </row>
    <row r="17" spans="1:64" s="30" customFormat="1" x14ac:dyDescent="0.25">
      <c r="A17" s="3" t="s">
        <v>148</v>
      </c>
      <c r="B17" s="3"/>
      <c r="C17" s="3"/>
      <c r="D17" s="3"/>
      <c r="E17" s="3"/>
      <c r="F17" s="3"/>
      <c r="G17" s="3"/>
      <c r="H17" s="3"/>
      <c r="I17" s="3"/>
      <c r="J17" s="3"/>
      <c r="K17" s="3"/>
      <c r="L17" s="3"/>
      <c r="M17" s="3"/>
      <c r="N17" s="4">
        <v>1348500027</v>
      </c>
      <c r="O17" s="4">
        <v>1347054894.5099988</v>
      </c>
      <c r="P17" s="4">
        <v>1317013539.9800005</v>
      </c>
      <c r="Q17" s="4">
        <v>1320903360.1100004</v>
      </c>
      <c r="R17" s="4">
        <v>1321319134.7600002</v>
      </c>
      <c r="S17" s="4">
        <v>1290501224.5800009</v>
      </c>
      <c r="T17" s="4">
        <v>1283404982.9400015</v>
      </c>
      <c r="U17" s="4">
        <v>1283106735.5300002</v>
      </c>
      <c r="V17" s="4">
        <v>1215121133.6299992</v>
      </c>
      <c r="W17" s="4">
        <v>1201409232.4799998</v>
      </c>
      <c r="X17" s="4">
        <v>1232939083.1400003</v>
      </c>
      <c r="Y17" s="4">
        <v>1223469107.4700007</v>
      </c>
      <c r="Z17" s="4">
        <v>1231218230.1200013</v>
      </c>
      <c r="AA17" s="4">
        <v>1232951591.180002</v>
      </c>
      <c r="AB17" s="4">
        <v>1181091948.250001</v>
      </c>
      <c r="AC17" s="4">
        <v>1171248369.1500013</v>
      </c>
      <c r="AD17" s="4">
        <v>1154596011.1399982</v>
      </c>
      <c r="AE17" s="4">
        <v>1134861677.2599986</v>
      </c>
      <c r="AF17" s="4">
        <v>1130828966.0300002</v>
      </c>
      <c r="AG17" s="4">
        <v>1113627874.5400014</v>
      </c>
      <c r="AH17" s="4">
        <v>1085970924.610002</v>
      </c>
      <c r="AI17" s="4">
        <v>1085284794.1100013</v>
      </c>
      <c r="AJ17" s="4">
        <v>1070394396.9100009</v>
      </c>
      <c r="AK17" s="4">
        <v>1054336674.5500001</v>
      </c>
      <c r="AL17" s="4">
        <v>1041990688.0599992</v>
      </c>
      <c r="AM17" s="4">
        <v>1030096910.3899988</v>
      </c>
      <c r="AN17" s="4">
        <v>1005329655.4400005</v>
      </c>
      <c r="AO17" s="4">
        <v>984522087.54000068</v>
      </c>
      <c r="AP17" s="4">
        <v>973616723.13000011</v>
      </c>
      <c r="AQ17" s="4">
        <v>911278501</v>
      </c>
      <c r="AR17" s="4">
        <v>886875978.99999976</v>
      </c>
      <c r="AS17" s="4">
        <v>756246490</v>
      </c>
      <c r="AT17" s="4">
        <v>734223926</v>
      </c>
      <c r="AU17" s="4">
        <v>733418778</v>
      </c>
      <c r="AV17" s="4">
        <v>732721357.00000024</v>
      </c>
      <c r="AW17" s="4">
        <v>742692881</v>
      </c>
      <c r="AX17" s="4">
        <v>744941289.00000012</v>
      </c>
      <c r="AY17" s="4">
        <v>739476018.00000024</v>
      </c>
      <c r="AZ17" s="4">
        <v>756344422.00000012</v>
      </c>
      <c r="BA17" s="4">
        <v>759693537</v>
      </c>
      <c r="BB17" s="4">
        <v>752259243.14000046</v>
      </c>
      <c r="BC17" s="4">
        <v>752900786.69000018</v>
      </c>
      <c r="BD17" s="4">
        <v>754120013.77000046</v>
      </c>
      <c r="BE17" s="4">
        <v>754545772.9199996</v>
      </c>
      <c r="BF17" s="4">
        <v>707202515.93060791</v>
      </c>
      <c r="BG17" s="4">
        <v>702092926.91999996</v>
      </c>
      <c r="BH17" s="4">
        <v>717993340.71744156</v>
      </c>
      <c r="BI17" s="4">
        <v>718925655.66999996</v>
      </c>
      <c r="BJ17" s="4">
        <v>752803771.26135123</v>
      </c>
      <c r="BK17" s="4">
        <v>752524662.35204136</v>
      </c>
    </row>
    <row r="18" spans="1:64" s="30" customFormat="1" x14ac:dyDescent="0.25">
      <c r="A18" s="3" t="s">
        <v>174</v>
      </c>
      <c r="B18" s="92"/>
      <c r="C18" s="92"/>
      <c r="D18" s="92"/>
      <c r="E18" s="92"/>
      <c r="F18" s="92"/>
      <c r="G18" s="92"/>
      <c r="H18" s="92"/>
      <c r="I18" s="92"/>
      <c r="J18" s="92"/>
      <c r="K18" s="92"/>
      <c r="L18" s="92"/>
      <c r="M18" s="92"/>
      <c r="N18" s="9"/>
      <c r="O18" s="9"/>
      <c r="P18" s="9"/>
      <c r="Q18" s="9"/>
      <c r="R18" s="9"/>
      <c r="S18" s="9"/>
      <c r="T18" s="9"/>
      <c r="U18" s="9"/>
      <c r="V18" s="9"/>
      <c r="W18" s="9"/>
      <c r="X18" s="9"/>
      <c r="Y18" s="9">
        <f>SUM(N17:Y17)</f>
        <v>15384742456.130001</v>
      </c>
      <c r="Z18" s="9">
        <f t="shared" ref="Z18:BK18" si="47">SUM(O17:Z17)</f>
        <v>15267460659.250002</v>
      </c>
      <c r="AA18" s="9">
        <f t="shared" si="47"/>
        <v>15153357355.920006</v>
      </c>
      <c r="AB18" s="9">
        <f t="shared" si="47"/>
        <v>15017435764.190006</v>
      </c>
      <c r="AC18" s="9">
        <f t="shared" si="47"/>
        <v>14867780773.230007</v>
      </c>
      <c r="AD18" s="9">
        <f t="shared" si="47"/>
        <v>14701057649.610006</v>
      </c>
      <c r="AE18" s="9">
        <f t="shared" si="47"/>
        <v>14545418102.290003</v>
      </c>
      <c r="AF18" s="9">
        <f t="shared" si="47"/>
        <v>14392842085.380001</v>
      </c>
      <c r="AG18" s="9">
        <f t="shared" si="47"/>
        <v>14223363224.390001</v>
      </c>
      <c r="AH18" s="9">
        <f t="shared" si="47"/>
        <v>14094213015.370007</v>
      </c>
      <c r="AI18" s="9">
        <f t="shared" si="47"/>
        <v>13978088577.00001</v>
      </c>
      <c r="AJ18" s="9">
        <f t="shared" si="47"/>
        <v>13815543890.77001</v>
      </c>
      <c r="AK18" s="9">
        <f t="shared" si="47"/>
        <v>13646411457.850008</v>
      </c>
      <c r="AL18" s="9">
        <f t="shared" si="47"/>
        <v>13457183915.790007</v>
      </c>
      <c r="AM18" s="9">
        <f t="shared" si="47"/>
        <v>13254329235.000004</v>
      </c>
      <c r="AN18" s="9">
        <f t="shared" si="47"/>
        <v>13078566942.190002</v>
      </c>
      <c r="AO18" s="9">
        <f t="shared" si="47"/>
        <v>12891840660.580002</v>
      </c>
      <c r="AP18" s="9">
        <f t="shared" si="47"/>
        <v>12710861372.570004</v>
      </c>
      <c r="AQ18" s="9">
        <f t="shared" si="47"/>
        <v>12487278196.310005</v>
      </c>
      <c r="AR18" s="9">
        <f t="shared" si="47"/>
        <v>12243325209.280006</v>
      </c>
      <c r="AS18" s="9">
        <f t="shared" si="47"/>
        <v>11885943824.740004</v>
      </c>
      <c r="AT18" s="9">
        <f t="shared" si="47"/>
        <v>11534196826.130001</v>
      </c>
      <c r="AU18" s="9">
        <f t="shared" si="47"/>
        <v>11182330810.02</v>
      </c>
      <c r="AV18" s="9">
        <f t="shared" si="47"/>
        <v>10844657770.110001</v>
      </c>
      <c r="AW18" s="9">
        <f t="shared" si="47"/>
        <v>10533013976.559999</v>
      </c>
      <c r="AX18" s="9">
        <f t="shared" si="47"/>
        <v>10235964577.5</v>
      </c>
      <c r="AY18" s="9">
        <f t="shared" si="47"/>
        <v>9945343685.1100025</v>
      </c>
      <c r="AZ18" s="9">
        <f t="shared" si="47"/>
        <v>9696358451.670002</v>
      </c>
      <c r="BA18" s="9">
        <f t="shared" si="47"/>
        <v>9471529901.1300011</v>
      </c>
      <c r="BB18" s="9">
        <f t="shared" si="47"/>
        <v>9250172421.1400013</v>
      </c>
      <c r="BC18" s="9">
        <f t="shared" si="47"/>
        <v>9091794706.8299999</v>
      </c>
      <c r="BD18" s="9">
        <f t="shared" si="47"/>
        <v>8959038741.6000023</v>
      </c>
      <c r="BE18" s="9">
        <f t="shared" si="47"/>
        <v>8957338024.5200005</v>
      </c>
      <c r="BF18" s="9">
        <f t="shared" si="47"/>
        <v>8930316614.4506092</v>
      </c>
      <c r="BG18" s="9">
        <f t="shared" si="47"/>
        <v>8898990763.3706093</v>
      </c>
      <c r="BH18" s="9">
        <f t="shared" si="47"/>
        <v>8884262747.0880508</v>
      </c>
      <c r="BI18" s="9">
        <f t="shared" si="47"/>
        <v>8860495521.758049</v>
      </c>
      <c r="BJ18" s="9">
        <f t="shared" si="47"/>
        <v>8868358004.0194016</v>
      </c>
      <c r="BK18" s="9">
        <f t="shared" si="47"/>
        <v>8881406648.3714428</v>
      </c>
    </row>
    <row r="19" spans="1:64" s="30" customFormat="1" x14ac:dyDescent="0.25">
      <c r="A19" s="3" t="s">
        <v>173</v>
      </c>
      <c r="B19" s="92"/>
      <c r="C19" s="92"/>
      <c r="D19" s="92"/>
      <c r="E19" s="92"/>
      <c r="F19" s="92"/>
      <c r="G19" s="92"/>
      <c r="H19" s="92"/>
      <c r="I19" s="92"/>
      <c r="J19" s="92"/>
      <c r="K19" s="92"/>
      <c r="L19" s="92"/>
      <c r="M19" s="92"/>
      <c r="N19" s="9"/>
      <c r="O19" s="9"/>
      <c r="P19" s="9"/>
      <c r="Q19" s="9"/>
      <c r="R19" s="9"/>
      <c r="S19" s="9"/>
      <c r="T19" s="9"/>
      <c r="U19" s="9"/>
      <c r="V19" s="9"/>
      <c r="W19" s="9"/>
      <c r="X19" s="9"/>
      <c r="Y19" s="9"/>
      <c r="Z19" s="9">
        <f>Z18-Y18</f>
        <v>-117281796.87999916</v>
      </c>
      <c r="AA19" s="9">
        <f t="shared" ref="AA19:BK19" si="48">AA18-Z18</f>
        <v>-114103303.32999611</v>
      </c>
      <c r="AB19" s="9">
        <f t="shared" si="48"/>
        <v>-135921591.72999954</v>
      </c>
      <c r="AC19" s="9">
        <f t="shared" si="48"/>
        <v>-149654990.95999908</v>
      </c>
      <c r="AD19" s="9">
        <f t="shared" si="48"/>
        <v>-166723123.62000084</v>
      </c>
      <c r="AE19" s="9">
        <f t="shared" si="48"/>
        <v>-155639547.32000351</v>
      </c>
      <c r="AF19" s="9">
        <f t="shared" si="48"/>
        <v>-152576016.91000175</v>
      </c>
      <c r="AG19" s="9">
        <f t="shared" si="48"/>
        <v>-169478860.98999977</v>
      </c>
      <c r="AH19" s="9">
        <f t="shared" si="48"/>
        <v>-129150209.01999474</v>
      </c>
      <c r="AI19" s="9">
        <f t="shared" si="48"/>
        <v>-116124438.36999702</v>
      </c>
      <c r="AJ19" s="9">
        <f t="shared" si="48"/>
        <v>-162544686.22999954</v>
      </c>
      <c r="AK19" s="9">
        <f t="shared" si="48"/>
        <v>-169132432.92000198</v>
      </c>
      <c r="AL19" s="9">
        <f t="shared" si="48"/>
        <v>-189227542.06000137</v>
      </c>
      <c r="AM19" s="9">
        <f t="shared" si="48"/>
        <v>-202854680.79000282</v>
      </c>
      <c r="AN19" s="9">
        <f t="shared" si="48"/>
        <v>-175762292.81000137</v>
      </c>
      <c r="AO19" s="9">
        <f t="shared" si="48"/>
        <v>-186726281.61000061</v>
      </c>
      <c r="AP19" s="9">
        <f t="shared" si="48"/>
        <v>-180979288.00999832</v>
      </c>
      <c r="AQ19" s="9">
        <f t="shared" si="48"/>
        <v>-223583176.25999832</v>
      </c>
      <c r="AR19" s="9">
        <f t="shared" si="48"/>
        <v>-243952987.02999878</v>
      </c>
      <c r="AS19" s="9">
        <f t="shared" si="48"/>
        <v>-357381384.54000282</v>
      </c>
      <c r="AT19" s="9">
        <f t="shared" si="48"/>
        <v>-351746998.61000252</v>
      </c>
      <c r="AU19" s="9">
        <f t="shared" si="48"/>
        <v>-351866016.11000061</v>
      </c>
      <c r="AV19" s="9">
        <f>AV18-AU18</f>
        <v>-337673039.90999985</v>
      </c>
      <c r="AW19" s="9">
        <f t="shared" si="48"/>
        <v>-311643793.55000114</v>
      </c>
      <c r="AX19" s="9">
        <f t="shared" si="48"/>
        <v>-297049399.05999947</v>
      </c>
      <c r="AY19" s="9">
        <f t="shared" si="48"/>
        <v>-290620892.38999748</v>
      </c>
      <c r="AZ19" s="9">
        <f t="shared" si="48"/>
        <v>-248985233.44000053</v>
      </c>
      <c r="BA19" s="9">
        <f t="shared" si="48"/>
        <v>-224828550.54000092</v>
      </c>
      <c r="BB19" s="9">
        <f t="shared" si="48"/>
        <v>-221357479.98999977</v>
      </c>
      <c r="BC19" s="9">
        <f t="shared" si="48"/>
        <v>-158377714.31000137</v>
      </c>
      <c r="BD19" s="9">
        <f t="shared" si="48"/>
        <v>-132755965.22999763</v>
      </c>
      <c r="BE19" s="9">
        <f t="shared" si="48"/>
        <v>-1700717.0800018311</v>
      </c>
      <c r="BF19" s="9">
        <f t="shared" si="48"/>
        <v>-27021410.069391251</v>
      </c>
      <c r="BG19" s="9">
        <f t="shared" si="48"/>
        <v>-31325851.079999924</v>
      </c>
      <c r="BH19" s="9">
        <f t="shared" si="48"/>
        <v>-14728016.282558441</v>
      </c>
      <c r="BI19" s="9">
        <f t="shared" si="48"/>
        <v>-23767225.330001831</v>
      </c>
      <c r="BJ19" s="9">
        <f t="shared" si="48"/>
        <v>7862482.2613525391</v>
      </c>
      <c r="BK19" s="9">
        <f t="shared" si="48"/>
        <v>13048644.352041245</v>
      </c>
    </row>
    <row r="20" spans="1:64" s="30" customFormat="1" hidden="1" outlineLevel="1" x14ac:dyDescent="0.25">
      <c r="A20" s="3" t="s">
        <v>171</v>
      </c>
      <c r="B20" s="3"/>
      <c r="C20" s="3"/>
      <c r="D20" s="3"/>
      <c r="E20" s="3"/>
      <c r="F20" s="3"/>
      <c r="G20" s="3"/>
      <c r="H20" s="3"/>
      <c r="I20" s="3"/>
      <c r="J20" s="3"/>
      <c r="K20" s="3"/>
      <c r="L20" s="3"/>
      <c r="M20" s="3"/>
      <c r="N20" s="4">
        <v>1092015603</v>
      </c>
      <c r="O20" s="4">
        <v>1090570470.5599988</v>
      </c>
      <c r="P20" s="4">
        <v>1082013539.9800005</v>
      </c>
      <c r="Q20" s="4">
        <v>1085903360.1100004</v>
      </c>
      <c r="R20" s="4">
        <v>1086319134.7600002</v>
      </c>
      <c r="S20" s="4">
        <v>1055501224.5800009</v>
      </c>
      <c r="T20" s="4">
        <v>1048404982.9400014</v>
      </c>
      <c r="U20" s="4">
        <v>1048106735.5300003</v>
      </c>
      <c r="V20" s="4">
        <v>980121133.62999904</v>
      </c>
      <c r="W20" s="4">
        <v>966409232.47999978</v>
      </c>
      <c r="X20" s="4">
        <v>997939083.14000046</v>
      </c>
      <c r="Y20" s="4">
        <v>1013469107.4700006</v>
      </c>
      <c r="Z20" s="4">
        <v>1021218230.1200012</v>
      </c>
      <c r="AA20" s="4">
        <v>1022951591.180002</v>
      </c>
      <c r="AB20" s="4">
        <v>971091948.25000083</v>
      </c>
      <c r="AC20" s="4">
        <v>961323488.33000112</v>
      </c>
      <c r="AD20" s="4">
        <v>944596011.1399982</v>
      </c>
      <c r="AE20" s="4">
        <v>924861677.2599988</v>
      </c>
      <c r="AF20" s="4">
        <v>920828966.03000057</v>
      </c>
      <c r="AG20" s="4">
        <v>903627874.54000199</v>
      </c>
      <c r="AH20" s="4">
        <v>875970924.61000168</v>
      </c>
      <c r="AI20" s="4">
        <v>875284794.11000144</v>
      </c>
      <c r="AJ20" s="4">
        <v>860394396.91000056</v>
      </c>
      <c r="AK20" s="4">
        <v>834336674.54999983</v>
      </c>
      <c r="AL20" s="4">
        <v>821990688.05999899</v>
      </c>
      <c r="AM20" s="4">
        <v>810096910.38999867</v>
      </c>
      <c r="AN20" s="4">
        <v>825329655.44000041</v>
      </c>
      <c r="AO20" s="4">
        <v>806683622.11000037</v>
      </c>
      <c r="AP20" s="4">
        <v>795778257.70000005</v>
      </c>
      <c r="AQ20" s="4">
        <v>741004628</v>
      </c>
      <c r="AR20" s="4">
        <v>716602106</v>
      </c>
      <c r="AS20" s="4">
        <v>586605789</v>
      </c>
      <c r="AT20" s="4">
        <v>584583225</v>
      </c>
      <c r="AU20" s="4">
        <v>583778077</v>
      </c>
      <c r="AV20" s="4">
        <v>583080656</v>
      </c>
      <c r="AW20" s="4">
        <v>610052180</v>
      </c>
      <c r="AX20" s="4">
        <v>612300588</v>
      </c>
      <c r="AY20" s="4">
        <v>606835317</v>
      </c>
      <c r="AZ20" s="4">
        <v>628703721</v>
      </c>
      <c r="BA20" s="4">
        <v>632052836</v>
      </c>
      <c r="BB20" s="4">
        <v>624618542.22000039</v>
      </c>
      <c r="BC20" s="4">
        <v>615260085.7700001</v>
      </c>
      <c r="BD20" s="4"/>
      <c r="BE20" s="4"/>
      <c r="BF20" s="4"/>
      <c r="BG20" s="4"/>
      <c r="BH20" s="4"/>
      <c r="BI20" s="4"/>
      <c r="BJ20" s="4"/>
      <c r="BK20" s="4"/>
    </row>
    <row r="21" spans="1:64" s="30" customFormat="1" hidden="1" outlineLevel="1" x14ac:dyDescent="0.25">
      <c r="A21" s="3" t="s">
        <v>180</v>
      </c>
      <c r="B21" s="3"/>
      <c r="C21" s="3"/>
      <c r="D21" s="3"/>
      <c r="E21" s="3"/>
      <c r="F21" s="3"/>
      <c r="G21" s="3"/>
      <c r="H21" s="3"/>
      <c r="I21" s="3"/>
      <c r="J21" s="3"/>
      <c r="K21" s="3"/>
      <c r="L21" s="3"/>
      <c r="M21" s="3"/>
      <c r="N21" s="4"/>
      <c r="O21" s="4"/>
      <c r="P21" s="4"/>
      <c r="Q21" s="4"/>
      <c r="R21" s="4"/>
      <c r="S21" s="4"/>
      <c r="T21" s="4"/>
      <c r="U21" s="4"/>
      <c r="V21" s="4"/>
      <c r="W21" s="4"/>
      <c r="X21" s="4"/>
      <c r="Y21" s="4">
        <f>SUM(N20:Y20)</f>
        <v>12546773608.180004</v>
      </c>
      <c r="Z21" s="4">
        <f t="shared" ref="Z21:BC21" si="49">SUM(O20:Z20)</f>
        <v>12475976235.300005</v>
      </c>
      <c r="AA21" s="4">
        <f t="shared" si="49"/>
        <v>12408357355.920008</v>
      </c>
      <c r="AB21" s="4">
        <f t="shared" si="49"/>
        <v>12297435764.190006</v>
      </c>
      <c r="AC21" s="4">
        <f t="shared" si="49"/>
        <v>12172855892.410007</v>
      </c>
      <c r="AD21" s="4">
        <f t="shared" si="49"/>
        <v>12031132768.790005</v>
      </c>
      <c r="AE21" s="4">
        <f t="shared" si="49"/>
        <v>11900493221.470003</v>
      </c>
      <c r="AF21" s="4">
        <f t="shared" si="49"/>
        <v>11772917204.560001</v>
      </c>
      <c r="AG21" s="4">
        <f t="shared" si="49"/>
        <v>11628438343.570005</v>
      </c>
      <c r="AH21" s="4">
        <f t="shared" si="49"/>
        <v>11524288134.550009</v>
      </c>
      <c r="AI21" s="4">
        <f t="shared" si="49"/>
        <v>11433163696.18001</v>
      </c>
      <c r="AJ21" s="4">
        <f t="shared" si="49"/>
        <v>11295619009.95001</v>
      </c>
      <c r="AK21" s="4">
        <f t="shared" si="49"/>
        <v>11116486577.030006</v>
      </c>
      <c r="AL21" s="4">
        <f t="shared" si="49"/>
        <v>10917259034.970007</v>
      </c>
      <c r="AM21" s="4">
        <f t="shared" si="49"/>
        <v>10704404354.180004</v>
      </c>
      <c r="AN21" s="4">
        <f t="shared" si="49"/>
        <v>10558642061.370005</v>
      </c>
      <c r="AO21" s="4">
        <f t="shared" si="49"/>
        <v>10404002195.150003</v>
      </c>
      <c r="AP21" s="4">
        <f t="shared" si="49"/>
        <v>10255184441.710003</v>
      </c>
      <c r="AQ21" s="4">
        <f t="shared" si="49"/>
        <v>10071327392.450005</v>
      </c>
      <c r="AR21" s="4">
        <f t="shared" si="49"/>
        <v>9867100532.4200039</v>
      </c>
      <c r="AS21" s="4">
        <f t="shared" si="49"/>
        <v>9550078446.8800011</v>
      </c>
      <c r="AT21" s="4">
        <f t="shared" si="49"/>
        <v>9258690747.2700005</v>
      </c>
      <c r="AU21" s="4">
        <f t="shared" si="49"/>
        <v>8967184030.1599998</v>
      </c>
      <c r="AV21" s="4">
        <f t="shared" si="49"/>
        <v>8689870289.2499981</v>
      </c>
      <c r="AW21" s="4">
        <f t="shared" si="49"/>
        <v>8465585794.6999979</v>
      </c>
      <c r="AX21" s="4">
        <f t="shared" si="49"/>
        <v>8255895694.6399994</v>
      </c>
      <c r="AY21" s="4">
        <f t="shared" si="49"/>
        <v>8052634101.250001</v>
      </c>
      <c r="AZ21" s="4">
        <f t="shared" si="49"/>
        <v>7856008166.8100004</v>
      </c>
      <c r="BA21" s="4">
        <f t="shared" si="49"/>
        <v>7681377380.6999998</v>
      </c>
      <c r="BB21" s="4">
        <f t="shared" si="49"/>
        <v>7510217665.2200003</v>
      </c>
      <c r="BC21" s="4">
        <f t="shared" si="49"/>
        <v>7384473122.9900007</v>
      </c>
      <c r="BD21" s="4"/>
      <c r="BE21" s="4"/>
      <c r="BF21" s="4"/>
      <c r="BG21" s="4"/>
      <c r="BH21" s="4"/>
      <c r="BI21" s="4"/>
      <c r="BJ21" s="4"/>
      <c r="BK21" s="4"/>
    </row>
    <row r="22" spans="1:64" s="30" customFormat="1" hidden="1" outlineLevel="1" x14ac:dyDescent="0.25">
      <c r="A22" s="3" t="s">
        <v>181</v>
      </c>
      <c r="B22" s="3"/>
      <c r="C22" s="3"/>
      <c r="D22" s="3"/>
      <c r="E22" s="3"/>
      <c r="F22" s="3"/>
      <c r="G22" s="3"/>
      <c r="H22" s="3"/>
      <c r="I22" s="3"/>
      <c r="J22" s="3"/>
      <c r="K22" s="3"/>
      <c r="L22" s="3"/>
      <c r="M22" s="3"/>
      <c r="N22" s="4"/>
      <c r="O22" s="4"/>
      <c r="P22" s="4"/>
      <c r="Q22" s="4"/>
      <c r="R22" s="4"/>
      <c r="S22" s="4"/>
      <c r="T22" s="4"/>
      <c r="U22" s="4"/>
      <c r="V22" s="4"/>
      <c r="W22" s="4"/>
      <c r="X22" s="4"/>
      <c r="Y22" s="4"/>
      <c r="Z22" s="4">
        <f>Z21-Y21</f>
        <v>-70797372.879999161</v>
      </c>
      <c r="AA22" s="4">
        <f t="shared" ref="AA22:BC22" si="50">AA21-Z21</f>
        <v>-67618879.379997253</v>
      </c>
      <c r="AB22" s="4">
        <f t="shared" si="50"/>
        <v>-110921591.73000145</v>
      </c>
      <c r="AC22" s="4">
        <f t="shared" si="50"/>
        <v>-124579871.77999878</v>
      </c>
      <c r="AD22" s="4">
        <f t="shared" si="50"/>
        <v>-141723123.62000275</v>
      </c>
      <c r="AE22" s="4">
        <f t="shared" si="50"/>
        <v>-130639547.3200016</v>
      </c>
      <c r="AF22" s="4">
        <f t="shared" si="50"/>
        <v>-127576016.91000175</v>
      </c>
      <c r="AG22" s="4">
        <f t="shared" si="50"/>
        <v>-144478860.98999596</v>
      </c>
      <c r="AH22" s="4">
        <f t="shared" si="50"/>
        <v>-104150209.01999664</v>
      </c>
      <c r="AI22" s="4">
        <f t="shared" si="50"/>
        <v>-91124438.369998932</v>
      </c>
      <c r="AJ22" s="4">
        <f t="shared" si="50"/>
        <v>-137544686.22999954</v>
      </c>
      <c r="AK22" s="4">
        <f t="shared" si="50"/>
        <v>-179132432.92000389</v>
      </c>
      <c r="AL22" s="4">
        <f t="shared" si="50"/>
        <v>-199227542.05999947</v>
      </c>
      <c r="AM22" s="4">
        <f t="shared" si="50"/>
        <v>-212854680.79000282</v>
      </c>
      <c r="AN22" s="4">
        <f t="shared" si="50"/>
        <v>-145762292.80999947</v>
      </c>
      <c r="AO22" s="4">
        <f t="shared" si="50"/>
        <v>-154639866.22000122</v>
      </c>
      <c r="AP22" s="4">
        <f t="shared" si="50"/>
        <v>-148817753.44000053</v>
      </c>
      <c r="AQ22" s="4">
        <f t="shared" si="50"/>
        <v>-183857049.25999832</v>
      </c>
      <c r="AR22" s="4">
        <f t="shared" si="50"/>
        <v>-204226860.03000069</v>
      </c>
      <c r="AS22" s="4">
        <f t="shared" si="50"/>
        <v>-317022085.54000282</v>
      </c>
      <c r="AT22" s="4">
        <f t="shared" si="50"/>
        <v>-291387699.61000061</v>
      </c>
      <c r="AU22" s="4">
        <f t="shared" si="50"/>
        <v>-291506717.11000061</v>
      </c>
      <c r="AV22" s="4">
        <f t="shared" si="50"/>
        <v>-277313740.91000175</v>
      </c>
      <c r="AW22" s="4">
        <f t="shared" si="50"/>
        <v>-224284494.55000019</v>
      </c>
      <c r="AX22" s="4">
        <f t="shared" si="50"/>
        <v>-209690100.05999851</v>
      </c>
      <c r="AY22" s="4">
        <f t="shared" si="50"/>
        <v>-203261593.38999844</v>
      </c>
      <c r="AZ22" s="4">
        <f t="shared" si="50"/>
        <v>-196625934.44000053</v>
      </c>
      <c r="BA22" s="4">
        <f t="shared" si="50"/>
        <v>-174630786.11000061</v>
      </c>
      <c r="BB22" s="4">
        <f t="shared" si="50"/>
        <v>-171159715.47999954</v>
      </c>
      <c r="BC22" s="4">
        <f t="shared" si="50"/>
        <v>-125744542.22999954</v>
      </c>
      <c r="BD22" s="4"/>
      <c r="BE22" s="4"/>
      <c r="BF22" s="4"/>
      <c r="BG22" s="4"/>
      <c r="BH22" s="4"/>
      <c r="BI22" s="4"/>
      <c r="BJ22" s="4"/>
      <c r="BK22" s="4"/>
    </row>
    <row r="23" spans="1:64" s="30" customFormat="1" collapsed="1" x14ac:dyDescent="0.25">
      <c r="A23" s="93" t="s">
        <v>178</v>
      </c>
      <c r="B23" s="3"/>
      <c r="C23" s="3"/>
      <c r="D23" s="3"/>
      <c r="E23" s="3"/>
      <c r="F23" s="3"/>
      <c r="G23" s="3"/>
      <c r="H23" s="3"/>
      <c r="I23" s="3"/>
      <c r="J23" s="3"/>
      <c r="K23" s="3"/>
      <c r="L23" s="3"/>
      <c r="M23" s="3"/>
      <c r="N23" s="4"/>
      <c r="O23" s="4"/>
      <c r="P23" s="4"/>
      <c r="Q23" s="4"/>
      <c r="R23" s="4"/>
      <c r="S23" s="4"/>
      <c r="T23" s="4"/>
      <c r="U23" s="4"/>
      <c r="V23" s="4"/>
      <c r="W23" s="4"/>
      <c r="X23" s="4"/>
      <c r="Y23" s="4"/>
      <c r="Z23" s="4" t="s">
        <v>41</v>
      </c>
      <c r="AA23" s="4" t="s">
        <v>41</v>
      </c>
      <c r="AB23" s="4" t="s">
        <v>41</v>
      </c>
      <c r="AC23" s="4" t="s">
        <v>41</v>
      </c>
      <c r="AD23" s="4" t="s">
        <v>41</v>
      </c>
      <c r="AE23" s="4" t="s">
        <v>41</v>
      </c>
      <c r="AF23" s="4" t="s">
        <v>41</v>
      </c>
      <c r="AG23" s="4" t="s">
        <v>41</v>
      </c>
      <c r="AH23" s="4" t="s">
        <v>41</v>
      </c>
      <c r="AI23" s="4" t="s">
        <v>41</v>
      </c>
      <c r="AJ23" s="4" t="s">
        <v>41</v>
      </c>
      <c r="AK23" s="4" t="s">
        <v>41</v>
      </c>
      <c r="AL23" s="4">
        <v>122377583.78599997</v>
      </c>
      <c r="AM23" s="4">
        <v>118052857.26900001</v>
      </c>
      <c r="AN23" s="4">
        <v>99849442.798500001</v>
      </c>
      <c r="AO23" s="4">
        <v>94160943.138999999</v>
      </c>
      <c r="AP23" s="4">
        <v>86508754.668999985</v>
      </c>
      <c r="AQ23" s="4">
        <v>92508443.657499999</v>
      </c>
      <c r="AR23" s="4">
        <v>102208187.039</v>
      </c>
      <c r="AS23" s="4">
        <v>109344271.58999999</v>
      </c>
      <c r="AT23" s="4">
        <v>78162310.590000004</v>
      </c>
      <c r="AU23" s="4">
        <v>82487096.246999979</v>
      </c>
      <c r="AV23" s="4">
        <v>94708326.889999986</v>
      </c>
      <c r="AW23" s="4">
        <v>86511187.420000002</v>
      </c>
      <c r="AX23" s="4">
        <v>81935945.49000001</v>
      </c>
      <c r="AY23" s="4">
        <v>78176844.287500009</v>
      </c>
      <c r="AZ23" s="4">
        <v>62706595.898000002</v>
      </c>
      <c r="BA23" s="4">
        <v>67987036.400000006</v>
      </c>
      <c r="BB23" s="4">
        <v>66939074.273000002</v>
      </c>
      <c r="BC23" s="4">
        <v>63897521.149999991</v>
      </c>
      <c r="BD23" s="4">
        <v>62174308.849999994</v>
      </c>
      <c r="BE23" s="4">
        <v>70948653.480000004</v>
      </c>
      <c r="BF23" s="4">
        <v>72458005.280000016</v>
      </c>
      <c r="BG23" s="4">
        <v>58840693.684999995</v>
      </c>
      <c r="BH23" s="4">
        <v>72652922.98999998</v>
      </c>
      <c r="BI23" s="4">
        <v>63650055.137799993</v>
      </c>
      <c r="BJ23" s="4">
        <v>110495662.32510002</v>
      </c>
      <c r="BK23" s="4">
        <v>76510728.175100014</v>
      </c>
      <c r="BL23" s="7"/>
    </row>
    <row r="24" spans="1:64" s="30" customFormat="1" x14ac:dyDescent="0.25">
      <c r="A24" s="66"/>
      <c r="B24" s="66"/>
      <c r="C24" s="66"/>
      <c r="D24" s="66"/>
      <c r="E24" s="66"/>
      <c r="F24" s="66"/>
      <c r="G24" s="66"/>
      <c r="H24" s="66"/>
      <c r="I24" s="66"/>
      <c r="J24" s="66"/>
      <c r="K24" s="66"/>
      <c r="L24" s="66"/>
      <c r="M24" s="66"/>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row>
    <row r="25" spans="1:64" x14ac:dyDescent="0.25">
      <c r="A25" s="69" t="s">
        <v>42</v>
      </c>
      <c r="B25" s="66"/>
      <c r="C25" s="66"/>
      <c r="D25" s="66"/>
      <c r="E25" s="66"/>
      <c r="F25" s="66"/>
      <c r="G25" s="66"/>
      <c r="H25" s="66"/>
      <c r="I25" s="66"/>
      <c r="J25" s="66"/>
      <c r="K25" s="66"/>
      <c r="L25" s="66"/>
      <c r="M25" s="66"/>
      <c r="N25" s="7"/>
      <c r="O25" s="7"/>
      <c r="P25" s="7"/>
      <c r="Q25" s="7"/>
      <c r="R25" s="7"/>
      <c r="S25" s="7"/>
      <c r="T25" s="7"/>
      <c r="U25" s="7"/>
      <c r="V25" s="7"/>
      <c r="W25" s="7"/>
      <c r="X25" s="7"/>
      <c r="Y25" s="7"/>
      <c r="Z25"/>
      <c r="AA25"/>
      <c r="AB25"/>
      <c r="AC25"/>
      <c r="AD25"/>
      <c r="AE25"/>
      <c r="AF25"/>
      <c r="AG25"/>
      <c r="AH25"/>
      <c r="AI25"/>
      <c r="AJ25"/>
      <c r="AK25"/>
      <c r="AL25" s="7"/>
      <c r="AM25" s="7"/>
      <c r="AN25" s="7"/>
      <c r="AO25" s="7"/>
      <c r="AP25" s="7"/>
      <c r="AQ25" s="7"/>
      <c r="AR25" s="7"/>
      <c r="AS25" s="7"/>
      <c r="AT25" s="7"/>
      <c r="AU25" s="7"/>
      <c r="AV25"/>
      <c r="AW25" s="10"/>
      <c r="AX25" s="10"/>
      <c r="AY25" s="10"/>
      <c r="AZ25" s="10"/>
      <c r="BA25" s="10"/>
      <c r="BB25" s="10"/>
      <c r="BC25" s="10"/>
      <c r="BD25" s="10"/>
      <c r="BE25" s="10"/>
      <c r="BF25" s="10"/>
      <c r="BG25" s="10"/>
      <c r="BH25" s="10"/>
      <c r="BI25" s="10"/>
      <c r="BJ25" s="10"/>
    </row>
    <row r="26" spans="1:64" x14ac:dyDescent="0.25">
      <c r="A26" s="113" t="s">
        <v>44</v>
      </c>
      <c r="B26" s="30"/>
      <c r="C26" s="30"/>
      <c r="D26" s="30"/>
      <c r="E26" s="30"/>
      <c r="F26" s="30"/>
      <c r="G26" s="30"/>
      <c r="H26" s="30"/>
      <c r="I26" s="67"/>
      <c r="J26" s="30"/>
      <c r="K26" s="30"/>
      <c r="L26" s="30"/>
      <c r="M26" s="30"/>
      <c r="N26" s="30"/>
      <c r="O26" s="30"/>
      <c r="P26" s="30"/>
      <c r="Q26" s="30"/>
      <c r="R26" s="30"/>
      <c r="S26" s="30"/>
      <c r="T26" s="30"/>
      <c r="U26" s="30"/>
      <c r="V26" s="30"/>
      <c r="W26" s="30"/>
      <c r="X26" s="30"/>
      <c r="Y26" s="30"/>
      <c r="Z26" s="7"/>
      <c r="AA26" s="7"/>
      <c r="AB26" s="7"/>
      <c r="AC26" s="7"/>
      <c r="AD26" s="7"/>
      <c r="AE26" s="7"/>
      <c r="AF26" s="7"/>
      <c r="AG26" s="7"/>
      <c r="AH26" s="7"/>
      <c r="AI26" s="7"/>
      <c r="AJ26" s="63"/>
      <c r="AK26" s="7"/>
      <c r="AV26"/>
    </row>
    <row r="27" spans="1:64" x14ac:dyDescent="0.25">
      <c r="A27" s="113"/>
      <c r="B27" s="68"/>
      <c r="C27" s="68"/>
      <c r="D27" s="68"/>
      <c r="E27" s="68"/>
      <c r="F27" s="68"/>
      <c r="G27" s="68"/>
      <c r="H27" s="68"/>
      <c r="I27" s="68"/>
      <c r="J27" s="68"/>
      <c r="K27" s="68"/>
      <c r="L27" s="68"/>
      <c r="M27" s="68"/>
      <c r="N27" s="68"/>
      <c r="O27" s="68"/>
      <c r="P27" s="68"/>
      <c r="Q27" s="68"/>
      <c r="R27" s="68"/>
      <c r="S27" s="68"/>
      <c r="T27" s="68"/>
      <c r="U27" s="68"/>
      <c r="V27" s="68"/>
      <c r="W27" s="68"/>
      <c r="X27" s="68"/>
      <c r="Y27" s="68"/>
      <c r="AL27" s="8"/>
      <c r="AM27" s="8"/>
      <c r="AN27" s="8"/>
      <c r="AO27" s="8"/>
      <c r="AP27" s="8"/>
      <c r="AQ27" s="8"/>
      <c r="AR27" s="8"/>
      <c r="AS27" s="8"/>
      <c r="AT27" s="8"/>
      <c r="AU27" s="8"/>
      <c r="AV27"/>
      <c r="AW27" s="8"/>
      <c r="AX27" s="8"/>
      <c r="AY27" s="8"/>
      <c r="AZ27" s="8"/>
      <c r="BA27" s="8"/>
      <c r="BB27" s="8"/>
      <c r="BC27" s="8"/>
      <c r="BD27" s="8"/>
      <c r="BE27" s="8"/>
      <c r="BF27" s="8"/>
      <c r="BG27" s="8"/>
      <c r="BH27" s="8"/>
      <c r="BI27" s="8"/>
      <c r="BJ27" s="8"/>
    </row>
    <row r="28" spans="1:64" x14ac:dyDescent="0.25">
      <c r="A28" s="113"/>
      <c r="B28" s="27"/>
      <c r="C28" s="27"/>
      <c r="D28" s="27"/>
      <c r="E28" s="27"/>
      <c r="F28" s="27"/>
      <c r="G28" s="27"/>
      <c r="H28" s="27"/>
      <c r="I28" s="27"/>
      <c r="J28" s="27"/>
      <c r="K28" s="27"/>
      <c r="L28" s="27"/>
      <c r="M28" s="27"/>
      <c r="N28" s="27"/>
      <c r="O28" s="27"/>
      <c r="P28" s="27"/>
      <c r="Q28" s="27"/>
      <c r="R28" s="27"/>
      <c r="S28" s="27"/>
      <c r="T28" s="27"/>
      <c r="U28" s="27"/>
      <c r="V28" s="27"/>
      <c r="W28" s="27"/>
      <c r="X28" s="27"/>
      <c r="Y28" s="27"/>
      <c r="Z28" s="8"/>
      <c r="AA28" s="8"/>
      <c r="AB28" s="8"/>
      <c r="AC28" s="8"/>
      <c r="AD28" s="8"/>
      <c r="AE28" s="8"/>
      <c r="AF28" s="8"/>
      <c r="AG28" s="8"/>
      <c r="AH28" s="8"/>
      <c r="AI28" s="8"/>
      <c r="AJ28" s="8"/>
      <c r="AK28" s="8"/>
    </row>
    <row r="29" spans="1:64"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64" s="33" customFormat="1" x14ac:dyDescent="0.25">
      <c r="A30" s="31" t="s">
        <v>65</v>
      </c>
      <c r="B30" s="44" t="s">
        <v>123</v>
      </c>
      <c r="C30" s="44" t="s">
        <v>124</v>
      </c>
      <c r="D30" s="44" t="s">
        <v>125</v>
      </c>
      <c r="E30" s="44" t="s">
        <v>126</v>
      </c>
      <c r="F30" s="44" t="s">
        <v>127</v>
      </c>
      <c r="G30" s="44" t="s">
        <v>128</v>
      </c>
      <c r="H30" s="44" t="s">
        <v>129</v>
      </c>
      <c r="I30" s="44" t="s">
        <v>130</v>
      </c>
      <c r="J30" s="44" t="s">
        <v>131</v>
      </c>
      <c r="K30" s="44" t="s">
        <v>132</v>
      </c>
      <c r="L30" s="44" t="s">
        <v>133</v>
      </c>
      <c r="M30" s="44" t="s">
        <v>134</v>
      </c>
      <c r="N30" s="44" t="s">
        <v>135</v>
      </c>
      <c r="O30" s="44" t="s">
        <v>136</v>
      </c>
      <c r="P30" s="44" t="s">
        <v>137</v>
      </c>
      <c r="Q30" s="44" t="s">
        <v>138</v>
      </c>
      <c r="R30" s="44" t="s">
        <v>139</v>
      </c>
      <c r="S30" s="44" t="s">
        <v>140</v>
      </c>
      <c r="T30" s="44" t="s">
        <v>141</v>
      </c>
      <c r="U30" s="44" t="s">
        <v>142</v>
      </c>
      <c r="V30" s="44" t="s">
        <v>143</v>
      </c>
      <c r="W30" s="44" t="s">
        <v>144</v>
      </c>
      <c r="X30" s="44" t="s">
        <v>145</v>
      </c>
      <c r="Y30" s="44" t="s">
        <v>146</v>
      </c>
      <c r="Z30" s="44" t="s">
        <v>106</v>
      </c>
      <c r="AA30" s="44" t="s">
        <v>107</v>
      </c>
      <c r="AB30" s="44" t="s">
        <v>108</v>
      </c>
      <c r="AC30" s="44" t="s">
        <v>109</v>
      </c>
      <c r="AD30" s="44" t="s">
        <v>110</v>
      </c>
      <c r="AE30" s="44" t="s">
        <v>111</v>
      </c>
      <c r="AF30" s="44" t="s">
        <v>112</v>
      </c>
      <c r="AG30" s="44" t="s">
        <v>113</v>
      </c>
      <c r="AH30" s="44" t="s">
        <v>114</v>
      </c>
      <c r="AI30" s="44" t="s">
        <v>115</v>
      </c>
      <c r="AJ30" s="44" t="s">
        <v>116</v>
      </c>
      <c r="AK30" s="44" t="s">
        <v>117</v>
      </c>
      <c r="AL30" s="44" t="s">
        <v>8</v>
      </c>
      <c r="AM30" s="44" t="s">
        <v>9</v>
      </c>
      <c r="AN30" s="44" t="s">
        <v>10</v>
      </c>
      <c r="AO30" s="44" t="s">
        <v>11</v>
      </c>
      <c r="AP30" s="44" t="s">
        <v>12</v>
      </c>
      <c r="AQ30" s="44" t="s">
        <v>13</v>
      </c>
      <c r="AR30" s="44" t="s">
        <v>14</v>
      </c>
      <c r="AS30" s="44" t="s">
        <v>15</v>
      </c>
      <c r="AT30" s="44" t="s">
        <v>16</v>
      </c>
      <c r="AU30" s="44" t="s">
        <v>17</v>
      </c>
      <c r="AV30" s="44" t="s">
        <v>18</v>
      </c>
      <c r="AW30" s="44" t="s">
        <v>19</v>
      </c>
      <c r="AX30" s="44" t="s">
        <v>20</v>
      </c>
      <c r="AY30" s="44" t="s">
        <v>4</v>
      </c>
      <c r="AZ30" s="44" t="s">
        <v>5</v>
      </c>
      <c r="BA30" s="44" t="s">
        <v>21</v>
      </c>
      <c r="BB30" s="44" t="s">
        <v>22</v>
      </c>
      <c r="BC30" s="44" t="s">
        <v>6</v>
      </c>
      <c r="BD30" s="44" t="s">
        <v>23</v>
      </c>
      <c r="BE30" s="44" t="s">
        <v>24</v>
      </c>
      <c r="BF30" s="44" t="s">
        <v>7</v>
      </c>
      <c r="BG30" s="44" t="s">
        <v>25</v>
      </c>
      <c r="BH30" s="44" t="s">
        <v>26</v>
      </c>
      <c r="BI30" s="44" t="s">
        <v>27</v>
      </c>
      <c r="BJ30" s="44" t="s">
        <v>28</v>
      </c>
      <c r="BK30" s="62" t="s">
        <v>147</v>
      </c>
    </row>
    <row r="31" spans="1:64" x14ac:dyDescent="0.25">
      <c r="A31" s="6" t="s">
        <v>36</v>
      </c>
      <c r="B31" s="26" t="e">
        <f t="shared" ref="B31:Y31" si="51">B14</f>
        <v>#DIV/0!</v>
      </c>
      <c r="C31" s="26" t="e">
        <f t="shared" si="51"/>
        <v>#DIV/0!</v>
      </c>
      <c r="D31" s="26" t="e">
        <f t="shared" si="51"/>
        <v>#DIV/0!</v>
      </c>
      <c r="E31" s="26" t="e">
        <f t="shared" si="51"/>
        <v>#DIV/0!</v>
      </c>
      <c r="F31" s="26" t="e">
        <f t="shared" si="51"/>
        <v>#DIV/0!</v>
      </c>
      <c r="G31" s="26" t="e">
        <f t="shared" si="51"/>
        <v>#DIV/0!</v>
      </c>
      <c r="H31" s="26" t="e">
        <f t="shared" si="51"/>
        <v>#DIV/0!</v>
      </c>
      <c r="I31" s="26" t="e">
        <f t="shared" si="51"/>
        <v>#DIV/0!</v>
      </c>
      <c r="J31" s="26" t="e">
        <f t="shared" si="51"/>
        <v>#DIV/0!</v>
      </c>
      <c r="K31" s="26" t="e">
        <f t="shared" si="51"/>
        <v>#DIV/0!</v>
      </c>
      <c r="L31" s="26" t="e">
        <f t="shared" si="51"/>
        <v>#DIV/0!</v>
      </c>
      <c r="M31" s="26" t="e">
        <f t="shared" si="51"/>
        <v>#DIV/0!</v>
      </c>
      <c r="N31" s="26" t="e">
        <f t="shared" si="51"/>
        <v>#DIV/0!</v>
      </c>
      <c r="O31" s="26" t="e">
        <f t="shared" si="51"/>
        <v>#DIV/0!</v>
      </c>
      <c r="P31" s="26" t="e">
        <f t="shared" si="51"/>
        <v>#DIV/0!</v>
      </c>
      <c r="Q31" s="26" t="e">
        <f t="shared" si="51"/>
        <v>#DIV/0!</v>
      </c>
      <c r="R31" s="26" t="e">
        <f t="shared" si="51"/>
        <v>#DIV/0!</v>
      </c>
      <c r="S31" s="26" t="e">
        <f t="shared" si="51"/>
        <v>#DIV/0!</v>
      </c>
      <c r="T31" s="26" t="e">
        <f t="shared" si="51"/>
        <v>#DIV/0!</v>
      </c>
      <c r="U31" s="26" t="e">
        <f t="shared" si="51"/>
        <v>#DIV/0!</v>
      </c>
      <c r="V31" s="26" t="e">
        <f t="shared" si="51"/>
        <v>#DIV/0!</v>
      </c>
      <c r="W31" s="26" t="e">
        <f t="shared" si="51"/>
        <v>#DIV/0!</v>
      </c>
      <c r="X31" s="26" t="e">
        <f t="shared" si="51"/>
        <v>#DIV/0!</v>
      </c>
      <c r="Y31" s="26" t="e">
        <f t="shared" si="51"/>
        <v>#DIV/0!</v>
      </c>
      <c r="Z31" s="26" t="e">
        <f t="shared" ref="Z31:BK31" si="52">Z14</f>
        <v>#DIV/0!</v>
      </c>
      <c r="AA31" s="26" t="e">
        <f t="shared" si="52"/>
        <v>#DIV/0!</v>
      </c>
      <c r="AB31" s="26" t="e">
        <f t="shared" si="52"/>
        <v>#DIV/0!</v>
      </c>
      <c r="AC31" s="26" t="e">
        <f t="shared" si="52"/>
        <v>#DIV/0!</v>
      </c>
      <c r="AD31" s="26" t="e">
        <f t="shared" si="52"/>
        <v>#DIV/0!</v>
      </c>
      <c r="AE31" s="26" t="e">
        <f t="shared" si="52"/>
        <v>#DIV/0!</v>
      </c>
      <c r="AF31" s="26" t="e">
        <f t="shared" si="52"/>
        <v>#DIV/0!</v>
      </c>
      <c r="AG31" s="26" t="e">
        <f t="shared" si="52"/>
        <v>#DIV/0!</v>
      </c>
      <c r="AH31" s="26" t="e">
        <f t="shared" si="52"/>
        <v>#DIV/0!</v>
      </c>
      <c r="AI31" s="26" t="e">
        <f t="shared" si="52"/>
        <v>#DIV/0!</v>
      </c>
      <c r="AJ31" s="26" t="e">
        <f t="shared" si="52"/>
        <v>#DIV/0!</v>
      </c>
      <c r="AK31" s="26" t="e">
        <f t="shared" si="52"/>
        <v>#DIV/0!</v>
      </c>
      <c r="AL31" s="26">
        <f t="shared" si="52"/>
        <v>4.1391680195856521E-4</v>
      </c>
      <c r="AM31" s="26">
        <f t="shared" si="52"/>
        <v>2.0721006605318738E-4</v>
      </c>
      <c r="AN31" s="26">
        <f t="shared" si="52"/>
        <v>6.2227203095265103E-4</v>
      </c>
      <c r="AO31" s="26">
        <f t="shared" si="52"/>
        <v>4.1450081640818383E-4</v>
      </c>
      <c r="AP31" s="26">
        <f t="shared" si="52"/>
        <v>4.1387991659080919E-4</v>
      </c>
      <c r="AQ31" s="26">
        <f t="shared" si="52"/>
        <v>-4.1227813500429791E-4</v>
      </c>
      <c r="AR31" s="26">
        <f t="shared" si="52"/>
        <v>-4.1128876636265519E-4</v>
      </c>
      <c r="AS31" s="26">
        <f t="shared" si="52"/>
        <v>-4.0906116812994015E-4</v>
      </c>
      <c r="AT31" s="26">
        <f t="shared" si="52"/>
        <v>-3.7375848436636464E-4</v>
      </c>
      <c r="AU31" s="26">
        <f t="shared" si="52"/>
        <v>-3.7429842151562846E-4</v>
      </c>
      <c r="AV31" s="26">
        <f t="shared" si="52"/>
        <v>-1.8723263055653183E-4</v>
      </c>
      <c r="AW31" s="26">
        <f t="shared" si="52"/>
        <v>-3.7432162102489015E-5</v>
      </c>
      <c r="AX31" s="26">
        <f t="shared" si="52"/>
        <v>1.4991780918698598E-4</v>
      </c>
      <c r="AY31" s="26">
        <f t="shared" si="52"/>
        <v>3.3784561746006282E-4</v>
      </c>
      <c r="AZ31" s="26">
        <f t="shared" si="52"/>
        <v>8.443640849700424E-4</v>
      </c>
      <c r="BA31" s="26">
        <f t="shared" si="52"/>
        <v>1.1259332561091699E-3</v>
      </c>
      <c r="BB31" s="26">
        <f t="shared" si="52"/>
        <v>1.3521120807507552E-3</v>
      </c>
      <c r="BC31" s="26">
        <f t="shared" si="52"/>
        <v>2.2909702245778644E-3</v>
      </c>
      <c r="BD31" s="26">
        <f t="shared" si="52"/>
        <v>2.5304077323764799E-3</v>
      </c>
      <c r="BE31" s="26">
        <f t="shared" si="52"/>
        <v>2.7136220432281677E-3</v>
      </c>
      <c r="BF31" s="26">
        <f t="shared" si="52"/>
        <v>1.9269638187445551E-3</v>
      </c>
      <c r="BG31" s="26">
        <f t="shared" si="52"/>
        <v>1.7484010460728141E-3</v>
      </c>
      <c r="BH31" s="26">
        <f t="shared" si="52"/>
        <v>2.0365729734746298E-3</v>
      </c>
      <c r="BI31" s="26">
        <f t="shared" si="52"/>
        <v>2.4781084381661415E-3</v>
      </c>
      <c r="BJ31" s="26">
        <f t="shared" si="52"/>
        <v>2.9772166017557511E-3</v>
      </c>
      <c r="BK31" s="26">
        <f t="shared" si="52"/>
        <v>2.9431377540457995E-3</v>
      </c>
    </row>
    <row r="32" spans="1:64" x14ac:dyDescent="0.25">
      <c r="A32" s="6" t="s">
        <v>62</v>
      </c>
      <c r="B32" s="25" t="e">
        <f>B11/B4</f>
        <v>#DIV/0!</v>
      </c>
      <c r="C32" s="25" t="e">
        <f t="shared" ref="C32:Y32" si="53">C11/C4</f>
        <v>#DIV/0!</v>
      </c>
      <c r="D32" s="25" t="e">
        <f t="shared" si="53"/>
        <v>#DIV/0!</v>
      </c>
      <c r="E32" s="25" t="e">
        <f t="shared" si="53"/>
        <v>#DIV/0!</v>
      </c>
      <c r="F32" s="25" t="e">
        <f t="shared" si="53"/>
        <v>#DIV/0!</v>
      </c>
      <c r="G32" s="25" t="e">
        <f t="shared" si="53"/>
        <v>#DIV/0!</v>
      </c>
      <c r="H32" s="25" t="e">
        <f t="shared" si="53"/>
        <v>#DIV/0!</v>
      </c>
      <c r="I32" s="25" t="e">
        <f t="shared" si="53"/>
        <v>#DIV/0!</v>
      </c>
      <c r="J32" s="25" t="e">
        <f t="shared" si="53"/>
        <v>#DIV/0!</v>
      </c>
      <c r="K32" s="25" t="e">
        <f t="shared" si="53"/>
        <v>#DIV/0!</v>
      </c>
      <c r="L32" s="25" t="e">
        <f t="shared" si="53"/>
        <v>#DIV/0!</v>
      </c>
      <c r="M32" s="25" t="e">
        <f t="shared" si="53"/>
        <v>#DIV/0!</v>
      </c>
      <c r="N32" s="25" t="e">
        <f t="shared" si="53"/>
        <v>#DIV/0!</v>
      </c>
      <c r="O32" s="25" t="e">
        <f t="shared" si="53"/>
        <v>#DIV/0!</v>
      </c>
      <c r="P32" s="25" t="e">
        <f t="shared" si="53"/>
        <v>#DIV/0!</v>
      </c>
      <c r="Q32" s="25" t="e">
        <f t="shared" si="53"/>
        <v>#DIV/0!</v>
      </c>
      <c r="R32" s="25" t="e">
        <f t="shared" si="53"/>
        <v>#DIV/0!</v>
      </c>
      <c r="S32" s="25" t="e">
        <f t="shared" si="53"/>
        <v>#DIV/0!</v>
      </c>
      <c r="T32" s="25" t="e">
        <f t="shared" si="53"/>
        <v>#DIV/0!</v>
      </c>
      <c r="U32" s="25" t="e">
        <f t="shared" si="53"/>
        <v>#DIV/0!</v>
      </c>
      <c r="V32" s="25" t="e">
        <f t="shared" si="53"/>
        <v>#DIV/0!</v>
      </c>
      <c r="W32" s="25" t="e">
        <f t="shared" si="53"/>
        <v>#DIV/0!</v>
      </c>
      <c r="X32" s="25" t="e">
        <f t="shared" si="53"/>
        <v>#DIV/0!</v>
      </c>
      <c r="Y32" s="25" t="e">
        <f t="shared" si="53"/>
        <v>#DIV/0!</v>
      </c>
      <c r="Z32" s="25">
        <f t="shared" ref="Z32:BK32" si="54">Z11/Z4</f>
        <v>7.3176432540508433E-3</v>
      </c>
      <c r="AA32" s="25">
        <f t="shared" si="54"/>
        <v>6.8384149587510587E-3</v>
      </c>
      <c r="AB32" s="25">
        <f t="shared" si="54"/>
        <v>5.7968250089355045E-3</v>
      </c>
      <c r="AC32" s="25">
        <f t="shared" si="54"/>
        <v>5.3306250731579487E-3</v>
      </c>
      <c r="AD32" s="25">
        <f t="shared" si="54"/>
        <v>4.7438056810316653E-3</v>
      </c>
      <c r="AE32" s="25">
        <f t="shared" si="54"/>
        <v>3.9783462560674804E-3</v>
      </c>
      <c r="AF32" s="25">
        <f t="shared" si="54"/>
        <v>3.5140297637793424E-3</v>
      </c>
      <c r="AG32" s="25">
        <f t="shared" si="54"/>
        <v>3.1067930550177469E-3</v>
      </c>
      <c r="AH32" s="25">
        <f t="shared" si="54"/>
        <v>2.6592398877892812E-3</v>
      </c>
      <c r="AI32" s="25">
        <f t="shared" si="54"/>
        <v>2.284174858376817E-3</v>
      </c>
      <c r="AJ32" s="25">
        <f t="shared" si="54"/>
        <v>1.2242307208298103E-3</v>
      </c>
      <c r="AK32" s="25">
        <f t="shared" si="54"/>
        <v>9.1731050175993499E-4</v>
      </c>
      <c r="AL32" s="25">
        <f t="shared" si="54"/>
        <v>3.9265619076898423E-4</v>
      </c>
      <c r="AM32" s="25">
        <f t="shared" si="54"/>
        <v>1.9667153443770052E-4</v>
      </c>
      <c r="AN32" s="25">
        <f t="shared" si="54"/>
        <v>5.9104835132453484E-4</v>
      </c>
      <c r="AO32" s="25">
        <f t="shared" si="54"/>
        <v>3.9404976177478691E-4</v>
      </c>
      <c r="AP32" s="25">
        <f t="shared" si="54"/>
        <v>3.938541472241946E-4</v>
      </c>
      <c r="AQ32" s="25">
        <f t="shared" si="54"/>
        <v>-3.9283845244696358E-4</v>
      </c>
      <c r="AR32" s="25">
        <f t="shared" si="54"/>
        <v>-3.9182292823518598E-4</v>
      </c>
      <c r="AS32" s="25">
        <f t="shared" si="54"/>
        <v>-3.9047907999271357E-4</v>
      </c>
      <c r="AT32" s="25">
        <f t="shared" si="54"/>
        <v>-3.9019398888472123E-4</v>
      </c>
      <c r="AU32" s="25">
        <f t="shared" si="54"/>
        <v>-3.9033302756911E-4</v>
      </c>
      <c r="AV32" s="25">
        <f t="shared" si="54"/>
        <v>-1.9518469108127152E-4</v>
      </c>
      <c r="AW32" s="25">
        <f t="shared" si="54"/>
        <v>-3.9004173840848531E-5</v>
      </c>
      <c r="AX32" s="25">
        <f t="shared" si="54"/>
        <v>1.5614899650802369E-4</v>
      </c>
      <c r="AY32" s="25">
        <f t="shared" si="54"/>
        <v>3.5182052614139518E-4</v>
      </c>
      <c r="AZ32" s="25">
        <f t="shared" si="54"/>
        <v>8.7843811180707255E-4</v>
      </c>
      <c r="BA32" s="25">
        <f t="shared" si="54"/>
        <v>1.1704286698233889E-3</v>
      </c>
      <c r="BB32" s="25">
        <f t="shared" si="54"/>
        <v>1.4047295668480006E-3</v>
      </c>
      <c r="BC32" s="25">
        <f t="shared" si="54"/>
        <v>2.3782176287630019E-3</v>
      </c>
      <c r="BD32" s="25">
        <f t="shared" si="54"/>
        <v>2.6257215120676419E-3</v>
      </c>
      <c r="BE32" s="25">
        <f t="shared" si="54"/>
        <v>2.8154020874207532E-3</v>
      </c>
      <c r="BF32" s="25">
        <f t="shared" si="54"/>
        <v>1.9985151343775622E-3</v>
      </c>
      <c r="BG32" s="25">
        <f t="shared" si="54"/>
        <v>1.8124397872711544E-3</v>
      </c>
      <c r="BH32" s="25">
        <f t="shared" si="54"/>
        <v>2.1104560190769381E-3</v>
      </c>
      <c r="BI32" s="25">
        <f t="shared" si="54"/>
        <v>2.5672692480211948E-3</v>
      </c>
      <c r="BJ32" s="25">
        <f t="shared" si="54"/>
        <v>3.0835544668147497E-3</v>
      </c>
      <c r="BK32" s="25">
        <f t="shared" si="54"/>
        <v>3.0469298100388449E-3</v>
      </c>
    </row>
    <row r="33" spans="1:64" x14ac:dyDescent="0.25">
      <c r="A33" s="6" t="str">
        <f>A16</f>
        <v>NCO/Utilization</v>
      </c>
      <c r="B33" s="25" t="e">
        <f t="shared" ref="B33:Y33" si="55">B16</f>
        <v>#DIV/0!</v>
      </c>
      <c r="C33" s="25" t="e">
        <f t="shared" si="55"/>
        <v>#DIV/0!</v>
      </c>
      <c r="D33" s="25" t="e">
        <f t="shared" si="55"/>
        <v>#DIV/0!</v>
      </c>
      <c r="E33" s="25" t="e">
        <f t="shared" si="55"/>
        <v>#DIV/0!</v>
      </c>
      <c r="F33" s="25" t="e">
        <f t="shared" si="55"/>
        <v>#DIV/0!</v>
      </c>
      <c r="G33" s="25" t="e">
        <f t="shared" si="55"/>
        <v>#DIV/0!</v>
      </c>
      <c r="H33" s="25" t="e">
        <f t="shared" si="55"/>
        <v>#DIV/0!</v>
      </c>
      <c r="I33" s="25" t="e">
        <f t="shared" si="55"/>
        <v>#DIV/0!</v>
      </c>
      <c r="J33" s="25" t="e">
        <f t="shared" si="55"/>
        <v>#DIV/0!</v>
      </c>
      <c r="K33" s="25" t="e">
        <f t="shared" si="55"/>
        <v>#DIV/0!</v>
      </c>
      <c r="L33" s="25" t="e">
        <f t="shared" si="55"/>
        <v>#DIV/0!</v>
      </c>
      <c r="M33" s="25" t="e">
        <f t="shared" si="55"/>
        <v>#DIV/0!</v>
      </c>
      <c r="N33" s="25" t="e">
        <f t="shared" si="55"/>
        <v>#DIV/0!</v>
      </c>
      <c r="O33" s="25" t="e">
        <f t="shared" si="55"/>
        <v>#DIV/0!</v>
      </c>
      <c r="P33" s="25" t="e">
        <f t="shared" si="55"/>
        <v>#DIV/0!</v>
      </c>
      <c r="Q33" s="25" t="e">
        <f t="shared" si="55"/>
        <v>#DIV/0!</v>
      </c>
      <c r="R33" s="25" t="e">
        <f t="shared" si="55"/>
        <v>#DIV/0!</v>
      </c>
      <c r="S33" s="25" t="e">
        <f t="shared" si="55"/>
        <v>#DIV/0!</v>
      </c>
      <c r="T33" s="25" t="e">
        <f t="shared" si="55"/>
        <v>#DIV/0!</v>
      </c>
      <c r="U33" s="25" t="e">
        <f t="shared" si="55"/>
        <v>#DIV/0!</v>
      </c>
      <c r="V33" s="25" t="e">
        <f t="shared" si="55"/>
        <v>#DIV/0!</v>
      </c>
      <c r="W33" s="25" t="e">
        <f t="shared" si="55"/>
        <v>#DIV/0!</v>
      </c>
      <c r="X33" s="25" t="e">
        <f t="shared" si="55"/>
        <v>#DIV/0!</v>
      </c>
      <c r="Y33" s="25" t="e">
        <f t="shared" si="55"/>
        <v>#DIV/0!</v>
      </c>
      <c r="Z33" s="25" t="e">
        <f t="shared" ref="Z33:BJ33" si="56">Z16</f>
        <v>#DIV/0!</v>
      </c>
      <c r="AA33" s="25" t="e">
        <f t="shared" si="56"/>
        <v>#DIV/0!</v>
      </c>
      <c r="AB33" s="25" t="e">
        <f t="shared" si="56"/>
        <v>#DIV/0!</v>
      </c>
      <c r="AC33" s="25" t="e">
        <f t="shared" si="56"/>
        <v>#DIV/0!</v>
      </c>
      <c r="AD33" s="25" t="e">
        <f t="shared" si="56"/>
        <v>#DIV/0!</v>
      </c>
      <c r="AE33" s="25" t="e">
        <f t="shared" si="56"/>
        <v>#DIV/0!</v>
      </c>
      <c r="AF33" s="25" t="e">
        <f t="shared" si="56"/>
        <v>#DIV/0!</v>
      </c>
      <c r="AG33" s="25" t="e">
        <f t="shared" si="56"/>
        <v>#DIV/0!</v>
      </c>
      <c r="AH33" s="25" t="e">
        <f t="shared" si="56"/>
        <v>#DIV/0!</v>
      </c>
      <c r="AI33" s="25" t="e">
        <f t="shared" si="56"/>
        <v>#DIV/0!</v>
      </c>
      <c r="AJ33" s="25" t="e">
        <f t="shared" si="56"/>
        <v>#DIV/0!</v>
      </c>
      <c r="AK33" s="25" t="e">
        <f t="shared" si="56"/>
        <v>#DIV/0!</v>
      </c>
      <c r="AL33" s="25">
        <f t="shared" si="56"/>
        <v>4.3301397552020305E-3</v>
      </c>
      <c r="AM33" s="25">
        <f t="shared" si="56"/>
        <v>4.4105632472690968E-3</v>
      </c>
      <c r="AN33" s="25">
        <f t="shared" si="56"/>
        <v>4.2680039950621605E-3</v>
      </c>
      <c r="AO33" s="25">
        <f t="shared" si="56"/>
        <v>4.2411694895810089E-3</v>
      </c>
      <c r="AP33" s="25">
        <f t="shared" si="56"/>
        <v>4.1143335834585501E-3</v>
      </c>
      <c r="AQ33" s="25">
        <f t="shared" si="56"/>
        <v>4.0992207502283185E-3</v>
      </c>
      <c r="AR33" s="25">
        <f t="shared" si="56"/>
        <v>4.5082773241634797E-3</v>
      </c>
      <c r="AS33" s="25">
        <f t="shared" si="56"/>
        <v>5.4614184148130476E-3</v>
      </c>
      <c r="AT33" s="25">
        <f t="shared" si="56"/>
        <v>4.955439812003852E-3</v>
      </c>
      <c r="AU33" s="25">
        <f t="shared" si="56"/>
        <v>4.9648259162784749E-3</v>
      </c>
      <c r="AV33" s="25">
        <f t="shared" si="56"/>
        <v>4.8885328381049753E-3</v>
      </c>
      <c r="AW33" s="25">
        <f t="shared" si="56"/>
        <v>4.5492216066259665E-3</v>
      </c>
      <c r="AX33" s="25">
        <f t="shared" si="56"/>
        <v>4.4688699825345601E-3</v>
      </c>
      <c r="AY33" s="25">
        <f t="shared" si="56"/>
        <v>4.5429330509538964E-3</v>
      </c>
      <c r="AZ33" s="25">
        <f t="shared" si="56"/>
        <v>4.2669703430132343E-3</v>
      </c>
      <c r="BA33" s="25">
        <f t="shared" si="56"/>
        <v>4.1361364220797283E-3</v>
      </c>
      <c r="BB33" s="25">
        <f t="shared" si="56"/>
        <v>4.2993413709146054E-3</v>
      </c>
      <c r="BC33" s="25">
        <f t="shared" si="56"/>
        <v>4.1035568453778931E-3</v>
      </c>
      <c r="BD33" s="25">
        <f t="shared" si="56"/>
        <v>3.8593986161759679E-3</v>
      </c>
      <c r="BE33" s="25">
        <f t="shared" si="56"/>
        <v>2.8161975054354195E-3</v>
      </c>
      <c r="BF33" s="25">
        <f t="shared" si="56"/>
        <v>2.4306516234559629E-3</v>
      </c>
      <c r="BG33" s="25">
        <f t="shared" si="56"/>
        <v>2.3289863339029469E-3</v>
      </c>
      <c r="BH33" s="25">
        <f t="shared" si="56"/>
        <v>2.3079083052314499E-3</v>
      </c>
      <c r="BI33" s="25">
        <f t="shared" si="56"/>
        <v>2.9139580274903432E-3</v>
      </c>
      <c r="BJ33" s="25">
        <f t="shared" si="56"/>
        <v>2.833821694840801E-3</v>
      </c>
      <c r="BK33" s="25">
        <f t="shared" ref="BK33" si="57">BK16</f>
        <v>2.7063726859071968E-3</v>
      </c>
    </row>
    <row r="34" spans="1:64" ht="15.75" thickBot="1" x14ac:dyDescent="0.3">
      <c r="A34" s="28" t="s">
        <v>63</v>
      </c>
      <c r="B34" s="29" t="e">
        <f t="shared" ref="B34:Y34" si="58">B14-B32</f>
        <v>#DIV/0!</v>
      </c>
      <c r="C34" s="29" t="e">
        <f t="shared" si="58"/>
        <v>#DIV/0!</v>
      </c>
      <c r="D34" s="29" t="e">
        <f t="shared" si="58"/>
        <v>#DIV/0!</v>
      </c>
      <c r="E34" s="29" t="e">
        <f t="shared" si="58"/>
        <v>#DIV/0!</v>
      </c>
      <c r="F34" s="29" t="e">
        <f t="shared" si="58"/>
        <v>#DIV/0!</v>
      </c>
      <c r="G34" s="29" t="e">
        <f t="shared" si="58"/>
        <v>#DIV/0!</v>
      </c>
      <c r="H34" s="29" t="e">
        <f t="shared" si="58"/>
        <v>#DIV/0!</v>
      </c>
      <c r="I34" s="29" t="e">
        <f t="shared" si="58"/>
        <v>#DIV/0!</v>
      </c>
      <c r="J34" s="29" t="e">
        <f t="shared" si="58"/>
        <v>#DIV/0!</v>
      </c>
      <c r="K34" s="29" t="e">
        <f t="shared" si="58"/>
        <v>#DIV/0!</v>
      </c>
      <c r="L34" s="29" t="e">
        <f t="shared" si="58"/>
        <v>#DIV/0!</v>
      </c>
      <c r="M34" s="29" t="e">
        <f t="shared" si="58"/>
        <v>#DIV/0!</v>
      </c>
      <c r="N34" s="29" t="e">
        <f t="shared" si="58"/>
        <v>#DIV/0!</v>
      </c>
      <c r="O34" s="29" t="e">
        <f t="shared" si="58"/>
        <v>#DIV/0!</v>
      </c>
      <c r="P34" s="29" t="e">
        <f t="shared" si="58"/>
        <v>#DIV/0!</v>
      </c>
      <c r="Q34" s="29" t="e">
        <f t="shared" si="58"/>
        <v>#DIV/0!</v>
      </c>
      <c r="R34" s="29" t="e">
        <f t="shared" si="58"/>
        <v>#DIV/0!</v>
      </c>
      <c r="S34" s="29" t="e">
        <f t="shared" si="58"/>
        <v>#DIV/0!</v>
      </c>
      <c r="T34" s="29" t="e">
        <f t="shared" si="58"/>
        <v>#DIV/0!</v>
      </c>
      <c r="U34" s="29" t="e">
        <f t="shared" si="58"/>
        <v>#DIV/0!</v>
      </c>
      <c r="V34" s="29" t="e">
        <f t="shared" si="58"/>
        <v>#DIV/0!</v>
      </c>
      <c r="W34" s="29" t="e">
        <f t="shared" si="58"/>
        <v>#DIV/0!</v>
      </c>
      <c r="X34" s="29" t="e">
        <f t="shared" si="58"/>
        <v>#DIV/0!</v>
      </c>
      <c r="Y34" s="29" t="e">
        <f t="shared" si="58"/>
        <v>#DIV/0!</v>
      </c>
      <c r="Z34" s="29" t="e">
        <f t="shared" ref="Z34:BK34" si="59">Z14-Z32</f>
        <v>#DIV/0!</v>
      </c>
      <c r="AA34" s="29" t="e">
        <f t="shared" si="59"/>
        <v>#DIV/0!</v>
      </c>
      <c r="AB34" s="29" t="e">
        <f t="shared" si="59"/>
        <v>#DIV/0!</v>
      </c>
      <c r="AC34" s="29" t="e">
        <f t="shared" si="59"/>
        <v>#DIV/0!</v>
      </c>
      <c r="AD34" s="29" t="e">
        <f t="shared" si="59"/>
        <v>#DIV/0!</v>
      </c>
      <c r="AE34" s="29" t="e">
        <f t="shared" si="59"/>
        <v>#DIV/0!</v>
      </c>
      <c r="AF34" s="29" t="e">
        <f t="shared" si="59"/>
        <v>#DIV/0!</v>
      </c>
      <c r="AG34" s="29" t="e">
        <f t="shared" si="59"/>
        <v>#DIV/0!</v>
      </c>
      <c r="AH34" s="29" t="e">
        <f t="shared" si="59"/>
        <v>#DIV/0!</v>
      </c>
      <c r="AI34" s="29" t="e">
        <f t="shared" si="59"/>
        <v>#DIV/0!</v>
      </c>
      <c r="AJ34" s="29" t="e">
        <f t="shared" si="59"/>
        <v>#DIV/0!</v>
      </c>
      <c r="AK34" s="29" t="e">
        <f t="shared" si="59"/>
        <v>#DIV/0!</v>
      </c>
      <c r="AL34" s="29">
        <f t="shared" si="59"/>
        <v>2.1260611189580984E-5</v>
      </c>
      <c r="AM34" s="29">
        <f t="shared" si="59"/>
        <v>1.0538531615486861E-5</v>
      </c>
      <c r="AN34" s="29">
        <f t="shared" si="59"/>
        <v>3.1223679628116191E-5</v>
      </c>
      <c r="AO34" s="29">
        <f t="shared" si="59"/>
        <v>2.0451054633396925E-5</v>
      </c>
      <c r="AP34" s="29">
        <f t="shared" si="59"/>
        <v>2.0025769366614592E-5</v>
      </c>
      <c r="AQ34" s="29">
        <f t="shared" si="59"/>
        <v>-1.943968255733433E-5</v>
      </c>
      <c r="AR34" s="29">
        <f t="shared" si="59"/>
        <v>-1.9465838127469205E-5</v>
      </c>
      <c r="AS34" s="29">
        <f t="shared" si="59"/>
        <v>-1.8582088137226581E-5</v>
      </c>
      <c r="AT34" s="29">
        <f t="shared" si="59"/>
        <v>1.6435504518356591E-5</v>
      </c>
      <c r="AU34" s="29">
        <f t="shared" si="59"/>
        <v>1.6034606053481545E-5</v>
      </c>
      <c r="AV34" s="29">
        <f t="shared" si="59"/>
        <v>7.9520605247396876E-6</v>
      </c>
      <c r="AW34" s="29">
        <f t="shared" si="59"/>
        <v>1.5720117383595159E-6</v>
      </c>
      <c r="AX34" s="29">
        <f t="shared" si="59"/>
        <v>-6.2311873210377114E-6</v>
      </c>
      <c r="AY34" s="29">
        <f t="shared" si="59"/>
        <v>-1.3974908681332367E-5</v>
      </c>
      <c r="AZ34" s="29">
        <f t="shared" si="59"/>
        <v>-3.4074026837030143E-5</v>
      </c>
      <c r="BA34" s="29">
        <f t="shared" si="59"/>
        <v>-4.4495413714218997E-5</v>
      </c>
      <c r="BB34" s="29">
        <f t="shared" si="59"/>
        <v>-5.2617486097245383E-5</v>
      </c>
      <c r="BC34" s="29">
        <f t="shared" si="59"/>
        <v>-8.7247404185137548E-5</v>
      </c>
      <c r="BD34" s="29">
        <f t="shared" si="59"/>
        <v>-9.5313779691161976E-5</v>
      </c>
      <c r="BE34" s="29">
        <f t="shared" si="59"/>
        <v>-1.0178004419258545E-4</v>
      </c>
      <c r="BF34" s="29">
        <f t="shared" si="59"/>
        <v>-7.1551315633007137E-5</v>
      </c>
      <c r="BG34" s="29">
        <f t="shared" si="59"/>
        <v>-6.403874119834032E-5</v>
      </c>
      <c r="BH34" s="29">
        <f t="shared" si="59"/>
        <v>-7.3883045602308236E-5</v>
      </c>
      <c r="BI34" s="29">
        <f t="shared" si="59"/>
        <v>-8.9160809855053265E-5</v>
      </c>
      <c r="BJ34" s="29">
        <f t="shared" si="59"/>
        <v>-1.0633786505899858E-4</v>
      </c>
      <c r="BK34" s="29">
        <f t="shared" si="59"/>
        <v>-1.0379205599304539E-4</v>
      </c>
      <c r="BL34" s="30"/>
    </row>
    <row r="35" spans="1:64" s="30" customFormat="1" ht="5.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row>
    <row r="36" spans="1:64" x14ac:dyDescent="0.25">
      <c r="A36" s="6" t="s">
        <v>67</v>
      </c>
      <c r="B36" s="35">
        <f>_xlfn.STDEV.S(AL31:BK31)</f>
        <v>1.1773019546155203E-3</v>
      </c>
      <c r="C36" s="26"/>
      <c r="D36" s="26"/>
      <c r="AO36" s="26"/>
      <c r="AP36" s="26"/>
      <c r="AQ36" s="26"/>
      <c r="AR36" s="26"/>
      <c r="AS36" s="26"/>
      <c r="AT36" s="26"/>
      <c r="AU36" s="26"/>
      <c r="AV36" s="26"/>
      <c r="AW36" s="26"/>
      <c r="AX36" s="26"/>
      <c r="AY36" s="26"/>
      <c r="AZ36" s="26"/>
      <c r="BA36" s="26"/>
      <c r="BB36" s="26"/>
      <c r="BC36" s="26"/>
      <c r="BD36" s="26"/>
      <c r="BE36" s="26"/>
      <c r="BF36" s="26"/>
      <c r="BG36" s="26"/>
      <c r="BH36" s="26"/>
      <c r="BI36" s="26"/>
      <c r="BJ36" s="26"/>
    </row>
    <row r="37" spans="1:64" x14ac:dyDescent="0.25">
      <c r="A37" s="6" t="s">
        <v>69</v>
      </c>
      <c r="B37" s="35">
        <f>AVERAGE(AL31:BK31)</f>
        <v>9.7392320557095047E-4</v>
      </c>
      <c r="C37" s="26" t="s">
        <v>91</v>
      </c>
      <c r="D37" s="26"/>
      <c r="AO37" s="26"/>
      <c r="AP37" s="26"/>
      <c r="AQ37" s="26"/>
      <c r="AR37" s="26"/>
      <c r="AS37" s="26"/>
      <c r="AT37" s="26"/>
      <c r="AU37" s="26"/>
      <c r="AV37" s="26"/>
      <c r="AW37" s="26"/>
      <c r="AX37" s="26"/>
      <c r="AY37" s="26"/>
      <c r="AZ37" s="26"/>
      <c r="BA37" s="26"/>
      <c r="BB37" s="26"/>
      <c r="BC37" s="26"/>
      <c r="BD37" s="26"/>
      <c r="BE37" s="26"/>
      <c r="BF37" s="26"/>
      <c r="BG37" s="26"/>
      <c r="BH37" s="26"/>
      <c r="BI37" s="26"/>
      <c r="BJ37" s="26"/>
    </row>
    <row r="38" spans="1:64" x14ac:dyDescent="0.25">
      <c r="A38" s="6" t="s">
        <v>71</v>
      </c>
      <c r="B38" s="35">
        <f>SUM(B36:B37)</f>
        <v>2.1512251601864705E-3</v>
      </c>
      <c r="C38" s="26" t="s">
        <v>102</v>
      </c>
      <c r="D38" s="56">
        <f>COUNTIF($AL$31:$BK$31, "&gt;"&amp;B38)</f>
        <v>6</v>
      </c>
      <c r="E38" s="6" t="s">
        <v>164</v>
      </c>
      <c r="F38" s="43">
        <f>COUNT(AL31:BK31)</f>
        <v>26</v>
      </c>
      <c r="AO38" s="26"/>
      <c r="AP38" s="63"/>
      <c r="AQ38" s="26"/>
      <c r="AR38" s="26"/>
      <c r="AS38" s="26"/>
      <c r="AT38" s="26"/>
      <c r="AU38" s="26"/>
      <c r="AV38" s="26"/>
      <c r="AW38" s="26"/>
      <c r="AX38" s="26"/>
      <c r="AY38" s="26"/>
      <c r="AZ38" s="26"/>
      <c r="BA38" s="26"/>
      <c r="BB38" s="26"/>
      <c r="BC38" s="26"/>
      <c r="BD38" s="26"/>
      <c r="BE38" s="26"/>
      <c r="BF38" s="26"/>
      <c r="BG38" s="26"/>
      <c r="BH38" s="26"/>
      <c r="BI38" s="26"/>
      <c r="BJ38" s="26"/>
    </row>
    <row r="39" spans="1:64" x14ac:dyDescent="0.25">
      <c r="A39" s="6" t="s">
        <v>72</v>
      </c>
      <c r="B39" s="35">
        <f>B37+2*B36</f>
        <v>3.3285271148019912E-3</v>
      </c>
      <c r="C39" s="26" t="s">
        <v>103</v>
      </c>
      <c r="D39" s="56">
        <f>COUNTIF($AL$31:$BK$31, "&gt;"&amp;B39)</f>
        <v>0</v>
      </c>
      <c r="AO39" s="26"/>
      <c r="AP39" s="26"/>
      <c r="AQ39" s="26"/>
      <c r="AR39" s="26"/>
      <c r="AS39" s="26"/>
      <c r="AT39" s="26"/>
      <c r="AU39" s="26"/>
      <c r="AV39" s="26"/>
      <c r="AW39" s="26"/>
      <c r="AX39" s="26"/>
      <c r="AY39" s="26"/>
      <c r="AZ39" s="26"/>
      <c r="BA39" s="26"/>
      <c r="BB39" s="26"/>
      <c r="BC39" s="26"/>
      <c r="BD39" s="26"/>
      <c r="BE39" s="26"/>
      <c r="BF39" s="26"/>
      <c r="BG39" s="26"/>
      <c r="BH39" s="26"/>
      <c r="BI39" s="26"/>
      <c r="BJ39" s="26"/>
    </row>
    <row r="40" spans="1:64" ht="6" customHeight="1" x14ac:dyDescent="0.25">
      <c r="B40" s="26"/>
      <c r="C40" s="26"/>
      <c r="D40" s="26"/>
      <c r="AO40" s="26"/>
      <c r="AP40" s="26"/>
      <c r="AQ40" s="26"/>
      <c r="AR40" s="26"/>
      <c r="AS40" s="26"/>
      <c r="AT40" s="26"/>
      <c r="AU40" s="26"/>
      <c r="AV40" s="26"/>
      <c r="AW40" s="26"/>
      <c r="AX40" s="26"/>
      <c r="AY40" s="26"/>
      <c r="AZ40" s="26"/>
      <c r="BA40" s="26"/>
      <c r="BB40" s="26"/>
      <c r="BC40" s="26"/>
      <c r="BD40" s="26"/>
      <c r="BE40" s="26"/>
      <c r="BF40" s="26"/>
      <c r="BG40" s="26"/>
      <c r="BH40" s="26"/>
      <c r="BI40" s="26"/>
      <c r="BJ40" s="26"/>
    </row>
    <row r="41" spans="1:64" x14ac:dyDescent="0.25">
      <c r="A41" s="6" t="s">
        <v>68</v>
      </c>
      <c r="B41" s="35">
        <f>_xlfn.STDEV.S(AL32:BK32)</f>
        <v>1.2190933964413753E-3</v>
      </c>
      <c r="C41" s="26"/>
      <c r="D41" s="26"/>
      <c r="AO41" s="26"/>
      <c r="AP41" s="26"/>
      <c r="AQ41" s="26"/>
      <c r="AR41" s="26"/>
      <c r="AS41" s="26"/>
      <c r="AT41" s="26"/>
      <c r="AU41" s="26"/>
      <c r="AV41" s="26"/>
      <c r="AW41" s="26"/>
      <c r="AX41" s="26"/>
      <c r="AY41" s="26"/>
      <c r="AZ41" s="26"/>
      <c r="BA41" s="26"/>
      <c r="BB41" s="26"/>
      <c r="BC41" s="26"/>
      <c r="BD41" s="26"/>
      <c r="BE41" s="26"/>
      <c r="BF41" s="26"/>
      <c r="BG41" s="26"/>
      <c r="BH41" s="26"/>
      <c r="BI41" s="26"/>
      <c r="BJ41" s="26"/>
    </row>
    <row r="42" spans="1:64" x14ac:dyDescent="0.25">
      <c r="A42" s="6" t="s">
        <v>70</v>
      </c>
      <c r="B42" s="35">
        <f>AVERAGE(AL32:BK32)</f>
        <v>1.0068652003253503E-3</v>
      </c>
      <c r="C42" s="26" t="s">
        <v>91</v>
      </c>
      <c r="D42" s="26"/>
      <c r="AO42" s="26"/>
      <c r="AP42" s="26"/>
      <c r="AQ42" s="26"/>
      <c r="AR42" s="26"/>
      <c r="AS42" s="26"/>
      <c r="AT42" s="26"/>
      <c r="AU42" s="26"/>
      <c r="AV42" s="26"/>
      <c r="AW42" s="26"/>
      <c r="AX42" s="26"/>
      <c r="AY42" s="26"/>
      <c r="AZ42" s="26"/>
      <c r="BA42" s="26"/>
      <c r="BB42" s="26"/>
      <c r="BC42" s="26"/>
      <c r="BD42" s="26"/>
      <c r="BE42" s="26"/>
      <c r="BF42" s="26"/>
      <c r="BG42" s="26"/>
      <c r="BH42" s="26"/>
      <c r="BI42" s="26"/>
      <c r="BJ42" s="26"/>
    </row>
    <row r="43" spans="1:64" x14ac:dyDescent="0.25">
      <c r="A43" s="6" t="s">
        <v>73</v>
      </c>
      <c r="B43" s="35">
        <f>B42+B41</f>
        <v>2.2259585967667255E-3</v>
      </c>
      <c r="C43" s="26" t="s">
        <v>104</v>
      </c>
      <c r="D43" s="56">
        <f>COUNTIF($AL$32:$BK$32, "&gt;"&amp;B43)</f>
        <v>6</v>
      </c>
      <c r="AO43" s="26"/>
      <c r="AP43" s="26"/>
      <c r="AQ43" s="26"/>
      <c r="AR43" s="26"/>
      <c r="AS43" s="26"/>
      <c r="AT43" s="26"/>
      <c r="AU43" s="26"/>
      <c r="AV43" s="26"/>
      <c r="AW43" s="26"/>
      <c r="AX43" s="26"/>
      <c r="AY43" s="26"/>
      <c r="AZ43" s="26"/>
      <c r="BA43" s="26"/>
      <c r="BB43" s="26"/>
      <c r="BC43" s="26"/>
      <c r="BD43" s="26"/>
      <c r="BE43" s="26"/>
      <c r="BF43" s="26"/>
      <c r="BG43" s="26"/>
      <c r="BH43" s="26"/>
      <c r="BI43" s="26"/>
      <c r="BJ43" s="26"/>
    </row>
    <row r="44" spans="1:64" x14ac:dyDescent="0.25">
      <c r="A44" s="6" t="s">
        <v>74</v>
      </c>
      <c r="B44" s="35">
        <f>B42+2*B41</f>
        <v>3.445051993208101E-3</v>
      </c>
      <c r="C44" s="26" t="s">
        <v>105</v>
      </c>
      <c r="D44" s="56">
        <f>COUNTIF($AL$32:$BK$32, "&gt;"&amp;B44)</f>
        <v>0</v>
      </c>
      <c r="AO44" s="26"/>
      <c r="AP44" s="26"/>
      <c r="AQ44" s="26"/>
      <c r="AR44" s="26"/>
      <c r="AS44" s="26"/>
      <c r="AT44" s="26"/>
      <c r="AU44" s="26"/>
      <c r="AV44" s="26"/>
      <c r="AW44" s="26"/>
      <c r="AX44" s="26"/>
      <c r="AY44" s="26"/>
      <c r="AZ44" s="26"/>
      <c r="BA44" s="26"/>
      <c r="BB44" s="26"/>
      <c r="BC44" s="26"/>
      <c r="BD44" s="26"/>
      <c r="BE44" s="26"/>
      <c r="BF44" s="26"/>
      <c r="BG44" s="26"/>
      <c r="BH44" s="26"/>
      <c r="BI44" s="26"/>
      <c r="BJ44" s="26"/>
    </row>
    <row r="45" spans="1:64" ht="6.75" customHeight="1" x14ac:dyDescent="0.25">
      <c r="B45" s="26"/>
      <c r="C45" s="26"/>
      <c r="D45" s="26"/>
      <c r="AO45" s="26"/>
      <c r="AP45" s="26"/>
      <c r="AQ45" s="26"/>
      <c r="AR45" s="26"/>
      <c r="AS45" s="26"/>
      <c r="AT45" s="26"/>
      <c r="AU45" s="26"/>
      <c r="AV45" s="26"/>
      <c r="AW45" s="26"/>
      <c r="AX45" s="26"/>
      <c r="AY45" s="26"/>
      <c r="AZ45" s="26"/>
      <c r="BA45" s="26"/>
      <c r="BB45" s="26"/>
      <c r="BC45" s="26"/>
      <c r="BD45" s="26"/>
      <c r="BE45" s="26"/>
      <c r="BF45" s="26"/>
      <c r="BG45" s="26"/>
      <c r="BH45" s="26"/>
      <c r="BI45" s="26"/>
      <c r="BJ45" s="26"/>
    </row>
    <row r="46" spans="1:64" x14ac:dyDescent="0.25">
      <c r="A46" s="6" t="s">
        <v>75</v>
      </c>
      <c r="B46" s="35">
        <f>B36-B41</f>
        <v>-4.1791441825854989E-5</v>
      </c>
      <c r="D46" s="26"/>
      <c r="AO46" s="26"/>
      <c r="AP46" s="26"/>
      <c r="AQ46" s="26"/>
      <c r="AR46" s="26"/>
      <c r="AS46" s="26"/>
      <c r="AT46" s="26"/>
      <c r="AU46" s="26"/>
      <c r="AV46" s="26"/>
      <c r="AW46" s="26"/>
      <c r="AX46" s="26"/>
      <c r="AY46" s="26"/>
      <c r="AZ46" s="26"/>
      <c r="BA46" s="26"/>
      <c r="BB46" s="26"/>
      <c r="BC46" s="26"/>
      <c r="BD46" s="26"/>
      <c r="BE46" s="26"/>
      <c r="BF46" s="26"/>
      <c r="BG46" s="26"/>
      <c r="BH46" s="26"/>
      <c r="BI46" s="26"/>
      <c r="BJ46" s="26"/>
    </row>
    <row r="47" spans="1:64" x14ac:dyDescent="0.25">
      <c r="A47" s="6" t="s">
        <v>76</v>
      </c>
      <c r="B47" s="35">
        <f t="shared" ref="B47:B49" si="60">B37-B42</f>
        <v>-3.2941994754399819E-5</v>
      </c>
      <c r="C47" s="26"/>
      <c r="D47" s="26"/>
      <c r="AO47" s="26"/>
      <c r="AP47" s="26"/>
      <c r="AQ47" s="26"/>
      <c r="AR47" s="26"/>
      <c r="AS47" s="26"/>
      <c r="AT47" s="26"/>
      <c r="AU47" s="26"/>
      <c r="AV47" s="26"/>
      <c r="AW47" s="26"/>
      <c r="AX47" s="26"/>
      <c r="AY47" s="26"/>
      <c r="AZ47" s="26"/>
      <c r="BA47" s="26"/>
      <c r="BB47" s="26"/>
      <c r="BC47" s="26"/>
      <c r="BD47" s="26"/>
      <c r="BE47" s="26"/>
      <c r="BF47" s="26"/>
      <c r="BG47" s="26"/>
      <c r="BH47" s="26"/>
      <c r="BI47" s="26"/>
      <c r="BJ47" s="26"/>
    </row>
    <row r="48" spans="1:64" x14ac:dyDescent="0.25">
      <c r="A48" s="6" t="s">
        <v>77</v>
      </c>
      <c r="B48" s="35">
        <f t="shared" si="60"/>
        <v>-7.4733436580255025E-5</v>
      </c>
      <c r="C48" s="26"/>
      <c r="D48" s="26"/>
      <c r="AO48" s="26"/>
      <c r="AP48" s="26"/>
      <c r="AQ48" s="26"/>
      <c r="AR48" s="26"/>
      <c r="AS48" s="26"/>
      <c r="AT48" s="26"/>
      <c r="AU48" s="26"/>
      <c r="AV48" s="26"/>
      <c r="AW48" s="26"/>
      <c r="AX48" s="26"/>
      <c r="AY48" s="26"/>
      <c r="AZ48" s="26"/>
      <c r="BA48" s="26"/>
      <c r="BB48" s="26"/>
      <c r="BC48" s="26"/>
      <c r="BD48" s="26"/>
      <c r="BE48" s="26"/>
      <c r="BF48" s="26"/>
      <c r="BG48" s="26"/>
      <c r="BH48" s="26"/>
      <c r="BI48" s="26"/>
      <c r="BJ48" s="26"/>
    </row>
    <row r="49" spans="1:63" x14ac:dyDescent="0.25">
      <c r="A49" s="6" t="s">
        <v>78</v>
      </c>
      <c r="B49" s="35">
        <f t="shared" si="60"/>
        <v>-1.165248784061098E-4</v>
      </c>
      <c r="C49" s="26"/>
      <c r="D49" s="26"/>
      <c r="AO49" s="26"/>
      <c r="AP49" s="26"/>
      <c r="AQ49" s="26"/>
      <c r="AR49" s="26"/>
      <c r="AS49" s="26"/>
      <c r="AT49" s="26"/>
      <c r="AU49" s="26"/>
      <c r="AV49" s="26"/>
      <c r="AW49" s="26"/>
      <c r="AX49" s="26"/>
      <c r="AY49" s="26"/>
      <c r="AZ49" s="26"/>
      <c r="BA49" s="26"/>
      <c r="BB49" s="26"/>
      <c r="BC49" s="26"/>
      <c r="BD49" s="26"/>
      <c r="BE49" s="26"/>
      <c r="BF49" s="26"/>
      <c r="BG49" s="26"/>
      <c r="BH49" s="26"/>
      <c r="BI49" s="26"/>
      <c r="BJ49" s="26"/>
    </row>
    <row r="50" spans="1:63" x14ac:dyDescent="0.25">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row>
    <row r="51" spans="1:63" s="33" customFormat="1" x14ac:dyDescent="0.25">
      <c r="A51" s="34" t="s">
        <v>64</v>
      </c>
      <c r="B51" s="44" t="s">
        <v>123</v>
      </c>
      <c r="C51" s="44" t="s">
        <v>124</v>
      </c>
      <c r="D51" s="44" t="s">
        <v>125</v>
      </c>
      <c r="E51" s="44" t="s">
        <v>126</v>
      </c>
      <c r="F51" s="44" t="s">
        <v>127</v>
      </c>
      <c r="G51" s="44" t="s">
        <v>128</v>
      </c>
      <c r="H51" s="44" t="s">
        <v>129</v>
      </c>
      <c r="I51" s="44" t="s">
        <v>130</v>
      </c>
      <c r="J51" s="44" t="s">
        <v>131</v>
      </c>
      <c r="K51" s="44" t="s">
        <v>132</v>
      </c>
      <c r="L51" s="44" t="s">
        <v>133</v>
      </c>
      <c r="M51" s="44" t="s">
        <v>134</v>
      </c>
      <c r="N51" s="44" t="s">
        <v>135</v>
      </c>
      <c r="O51" s="44" t="s">
        <v>136</v>
      </c>
      <c r="P51" s="44" t="s">
        <v>137</v>
      </c>
      <c r="Q51" s="44" t="s">
        <v>138</v>
      </c>
      <c r="R51" s="44" t="s">
        <v>139</v>
      </c>
      <c r="S51" s="44" t="s">
        <v>140</v>
      </c>
      <c r="T51" s="44" t="s">
        <v>141</v>
      </c>
      <c r="U51" s="44" t="s">
        <v>142</v>
      </c>
      <c r="V51" s="44" t="s">
        <v>143</v>
      </c>
      <c r="W51" s="44" t="s">
        <v>144</v>
      </c>
      <c r="X51" s="44" t="s">
        <v>145</v>
      </c>
      <c r="Y51" s="44" t="s">
        <v>146</v>
      </c>
      <c r="Z51" s="44" t="s">
        <v>106</v>
      </c>
      <c r="AA51" s="44" t="s">
        <v>107</v>
      </c>
      <c r="AB51" s="44" t="s">
        <v>108</v>
      </c>
      <c r="AC51" s="44" t="s">
        <v>109</v>
      </c>
      <c r="AD51" s="44" t="s">
        <v>110</v>
      </c>
      <c r="AE51" s="44" t="s">
        <v>111</v>
      </c>
      <c r="AF51" s="44" t="s">
        <v>112</v>
      </c>
      <c r="AG51" s="44" t="s">
        <v>113</v>
      </c>
      <c r="AH51" s="44" t="s">
        <v>114</v>
      </c>
      <c r="AI51" s="44" t="s">
        <v>115</v>
      </c>
      <c r="AJ51" s="44" t="s">
        <v>116</v>
      </c>
      <c r="AK51" s="44" t="s">
        <v>117</v>
      </c>
      <c r="AL51" s="44" t="s">
        <v>8</v>
      </c>
      <c r="AM51" s="44" t="s">
        <v>9</v>
      </c>
      <c r="AN51" s="44" t="s">
        <v>10</v>
      </c>
      <c r="AO51" s="44" t="s">
        <v>11</v>
      </c>
      <c r="AP51" s="44" t="s">
        <v>12</v>
      </c>
      <c r="AQ51" s="44" t="s">
        <v>13</v>
      </c>
      <c r="AR51" s="44" t="s">
        <v>14</v>
      </c>
      <c r="AS51" s="44" t="s">
        <v>15</v>
      </c>
      <c r="AT51" s="44" t="s">
        <v>16</v>
      </c>
      <c r="AU51" s="44" t="s">
        <v>17</v>
      </c>
      <c r="AV51" s="44" t="s">
        <v>18</v>
      </c>
      <c r="AW51" s="44" t="s">
        <v>19</v>
      </c>
      <c r="AX51" s="44" t="s">
        <v>20</v>
      </c>
      <c r="AY51" s="44" t="s">
        <v>4</v>
      </c>
      <c r="AZ51" s="44" t="s">
        <v>5</v>
      </c>
      <c r="BA51" s="44" t="s">
        <v>21</v>
      </c>
      <c r="BB51" s="44" t="s">
        <v>22</v>
      </c>
      <c r="BC51" s="44" t="s">
        <v>6</v>
      </c>
      <c r="BD51" s="44" t="s">
        <v>23</v>
      </c>
      <c r="BE51" s="44" t="s">
        <v>24</v>
      </c>
      <c r="BF51" s="44" t="s">
        <v>7</v>
      </c>
      <c r="BG51" s="44" t="s">
        <v>25</v>
      </c>
      <c r="BH51" s="44" t="s">
        <v>26</v>
      </c>
      <c r="BI51" s="44" t="s">
        <v>27</v>
      </c>
      <c r="BJ51" s="44" t="s">
        <v>28</v>
      </c>
      <c r="BK51" s="62" t="s">
        <v>147</v>
      </c>
    </row>
    <row r="52" spans="1:63" x14ac:dyDescent="0.25">
      <c r="A52" s="6" t="s">
        <v>36</v>
      </c>
      <c r="B52" s="25" t="e">
        <f t="shared" ref="B52" si="61">B11/B12</f>
        <v>#DIV/0!</v>
      </c>
      <c r="C52" s="25" t="e">
        <f t="shared" ref="C52:Y52" si="62">C11/C12</f>
        <v>#DIV/0!</v>
      </c>
      <c r="D52" s="25" t="e">
        <f t="shared" si="62"/>
        <v>#DIV/0!</v>
      </c>
      <c r="E52" s="25" t="e">
        <f t="shared" si="62"/>
        <v>#DIV/0!</v>
      </c>
      <c r="F52" s="25" t="e">
        <f t="shared" si="62"/>
        <v>#DIV/0!</v>
      </c>
      <c r="G52" s="25" t="e">
        <f t="shared" si="62"/>
        <v>#DIV/0!</v>
      </c>
      <c r="H52" s="25" t="e">
        <f t="shared" si="62"/>
        <v>#DIV/0!</v>
      </c>
      <c r="I52" s="25" t="e">
        <f t="shared" si="62"/>
        <v>#DIV/0!</v>
      </c>
      <c r="J52" s="25" t="e">
        <f t="shared" si="62"/>
        <v>#DIV/0!</v>
      </c>
      <c r="K52" s="25" t="e">
        <f t="shared" si="62"/>
        <v>#DIV/0!</v>
      </c>
      <c r="L52" s="25" t="e">
        <f t="shared" si="62"/>
        <v>#DIV/0!</v>
      </c>
      <c r="M52" s="25" t="e">
        <f t="shared" si="62"/>
        <v>#DIV/0!</v>
      </c>
      <c r="N52" s="25" t="e">
        <f t="shared" si="62"/>
        <v>#DIV/0!</v>
      </c>
      <c r="O52" s="25" t="e">
        <f t="shared" si="62"/>
        <v>#DIV/0!</v>
      </c>
      <c r="P52" s="25" t="e">
        <f t="shared" si="62"/>
        <v>#DIV/0!</v>
      </c>
      <c r="Q52" s="25" t="e">
        <f t="shared" si="62"/>
        <v>#DIV/0!</v>
      </c>
      <c r="R52" s="25" t="e">
        <f t="shared" si="62"/>
        <v>#DIV/0!</v>
      </c>
      <c r="S52" s="25" t="e">
        <f t="shared" si="62"/>
        <v>#DIV/0!</v>
      </c>
      <c r="T52" s="25" t="e">
        <f t="shared" si="62"/>
        <v>#DIV/0!</v>
      </c>
      <c r="U52" s="25" t="e">
        <f t="shared" si="62"/>
        <v>#DIV/0!</v>
      </c>
      <c r="V52" s="25" t="e">
        <f t="shared" si="62"/>
        <v>#DIV/0!</v>
      </c>
      <c r="W52" s="25" t="e">
        <f t="shared" si="62"/>
        <v>#DIV/0!</v>
      </c>
      <c r="X52" s="25" t="e">
        <f t="shared" si="62"/>
        <v>#DIV/0!</v>
      </c>
      <c r="Y52" s="25" t="e">
        <f t="shared" si="62"/>
        <v>#DIV/0!</v>
      </c>
      <c r="Z52" s="25" t="e">
        <f t="shared" ref="Z52:BK52" si="63">Z11/Z12</f>
        <v>#DIV/0!</v>
      </c>
      <c r="AA52" s="25" t="e">
        <f t="shared" si="63"/>
        <v>#DIV/0!</v>
      </c>
      <c r="AB52" s="25" t="e">
        <f t="shared" si="63"/>
        <v>#DIV/0!</v>
      </c>
      <c r="AC52" s="25" t="e">
        <f t="shared" si="63"/>
        <v>#DIV/0!</v>
      </c>
      <c r="AD52" s="25" t="e">
        <f t="shared" si="63"/>
        <v>#DIV/0!</v>
      </c>
      <c r="AE52" s="25" t="e">
        <f t="shared" si="63"/>
        <v>#DIV/0!</v>
      </c>
      <c r="AF52" s="25" t="e">
        <f t="shared" si="63"/>
        <v>#DIV/0!</v>
      </c>
      <c r="AG52" s="25" t="e">
        <f t="shared" si="63"/>
        <v>#DIV/0!</v>
      </c>
      <c r="AH52" s="25" t="e">
        <f t="shared" si="63"/>
        <v>#DIV/0!</v>
      </c>
      <c r="AI52" s="25" t="e">
        <f t="shared" si="63"/>
        <v>#DIV/0!</v>
      </c>
      <c r="AJ52" s="25" t="e">
        <f t="shared" si="63"/>
        <v>#DIV/0!</v>
      </c>
      <c r="AK52" s="25">
        <f t="shared" si="63"/>
        <v>9.3605222128080264E-4</v>
      </c>
      <c r="AL52" s="25">
        <f t="shared" si="63"/>
        <v>3.7679130362063798E-4</v>
      </c>
      <c r="AM52" s="25">
        <f t="shared" si="63"/>
        <v>1.8678239229565877E-4</v>
      </c>
      <c r="AN52" s="25">
        <f t="shared" si="63"/>
        <v>5.5751276633524442E-4</v>
      </c>
      <c r="AO52" s="25">
        <f t="shared" si="63"/>
        <v>3.6811277326814545E-4</v>
      </c>
      <c r="AP52" s="25">
        <f t="shared" si="63"/>
        <v>3.6873622496608568E-4</v>
      </c>
      <c r="AQ52" s="25">
        <f t="shared" si="63"/>
        <v>-3.684750703635629E-4</v>
      </c>
      <c r="AR52" s="25">
        <f t="shared" si="63"/>
        <v>-3.678646620813107E-4</v>
      </c>
      <c r="AS52" s="25">
        <f t="shared" si="63"/>
        <v>-3.6589436036395723E-4</v>
      </c>
      <c r="AT52" s="25">
        <f t="shared" si="63"/>
        <v>-3.8161500035889984E-4</v>
      </c>
      <c r="AU52" s="25">
        <f t="shared" si="63"/>
        <v>-3.8422759097748283E-4</v>
      </c>
      <c r="AV52" s="25">
        <f t="shared" si="63"/>
        <v>-1.9242021367302931E-4</v>
      </c>
      <c r="AW52" s="25">
        <f t="shared" si="63"/>
        <v>-3.8150663003176061E-5</v>
      </c>
      <c r="AX52" s="25">
        <f t="shared" si="63"/>
        <v>1.5304865601219604E-4</v>
      </c>
      <c r="AY52" s="25">
        <f t="shared" si="63"/>
        <v>3.4264424020685253E-4</v>
      </c>
      <c r="AZ52" s="25">
        <f t="shared" si="63"/>
        <v>8.333382118373094E-4</v>
      </c>
      <c r="BA52" s="25">
        <f t="shared" si="63"/>
        <v>1.1056616631230272E-3</v>
      </c>
      <c r="BB52" s="25">
        <f t="shared" si="63"/>
        <v>1.3390348086019987E-3</v>
      </c>
      <c r="BC52" s="25">
        <f t="shared" si="63"/>
        <v>2.2464443872331347E-3</v>
      </c>
      <c r="BD52" s="25">
        <f t="shared" si="63"/>
        <v>2.4302307678611746E-3</v>
      </c>
      <c r="BE52" s="25">
        <f t="shared" si="63"/>
        <v>2.6052441518256714E-3</v>
      </c>
      <c r="BF52" s="25">
        <f t="shared" si="63"/>
        <v>1.8807583986245294E-3</v>
      </c>
      <c r="BG52" s="25">
        <f t="shared" si="63"/>
        <v>1.6919912295868043E-3</v>
      </c>
      <c r="BH52" s="25">
        <f t="shared" si="63"/>
        <v>1.9789947095392082E-3</v>
      </c>
      <c r="BI52" s="25">
        <f t="shared" si="63"/>
        <v>2.4376377881503478E-3</v>
      </c>
      <c r="BJ52" s="25">
        <f t="shared" si="63"/>
        <v>2.9216823666200738E-3</v>
      </c>
      <c r="BK52" s="25">
        <f t="shared" si="63"/>
        <v>2.9012821242484555E-3</v>
      </c>
    </row>
    <row r="53" spans="1:63" x14ac:dyDescent="0.25">
      <c r="A53" s="6" t="s">
        <v>62</v>
      </c>
      <c r="B53" s="25" t="e">
        <f t="shared" ref="B53" si="64">B11/B2</f>
        <v>#DIV/0!</v>
      </c>
      <c r="C53" s="25" t="e">
        <f t="shared" ref="C53:Y53" si="65">C11/C2</f>
        <v>#DIV/0!</v>
      </c>
      <c r="D53" s="25" t="e">
        <f t="shared" si="65"/>
        <v>#DIV/0!</v>
      </c>
      <c r="E53" s="25" t="e">
        <f t="shared" si="65"/>
        <v>#DIV/0!</v>
      </c>
      <c r="F53" s="25" t="e">
        <f t="shared" si="65"/>
        <v>#DIV/0!</v>
      </c>
      <c r="G53" s="25" t="e">
        <f t="shared" si="65"/>
        <v>#DIV/0!</v>
      </c>
      <c r="H53" s="25" t="e">
        <f t="shared" si="65"/>
        <v>#DIV/0!</v>
      </c>
      <c r="I53" s="25" t="e">
        <f t="shared" si="65"/>
        <v>#DIV/0!</v>
      </c>
      <c r="J53" s="25" t="e">
        <f t="shared" si="65"/>
        <v>#DIV/0!</v>
      </c>
      <c r="K53" s="25" t="e">
        <f t="shared" si="65"/>
        <v>#DIV/0!</v>
      </c>
      <c r="L53" s="25" t="e">
        <f t="shared" si="65"/>
        <v>#DIV/0!</v>
      </c>
      <c r="M53" s="25" t="e">
        <f t="shared" si="65"/>
        <v>#DIV/0!</v>
      </c>
      <c r="N53" s="25">
        <f t="shared" si="65"/>
        <v>0</v>
      </c>
      <c r="O53" s="25">
        <f t="shared" si="65"/>
        <v>0</v>
      </c>
      <c r="P53" s="25">
        <f t="shared" si="65"/>
        <v>0</v>
      </c>
      <c r="Q53" s="25">
        <f t="shared" si="65"/>
        <v>0</v>
      </c>
      <c r="R53" s="25">
        <f t="shared" si="65"/>
        <v>0</v>
      </c>
      <c r="S53" s="25">
        <f t="shared" si="65"/>
        <v>0</v>
      </c>
      <c r="T53" s="25">
        <f t="shared" si="65"/>
        <v>0</v>
      </c>
      <c r="U53" s="25">
        <f t="shared" si="65"/>
        <v>0</v>
      </c>
      <c r="V53" s="25">
        <f t="shared" si="65"/>
        <v>0</v>
      </c>
      <c r="W53" s="25">
        <f t="shared" si="65"/>
        <v>0</v>
      </c>
      <c r="X53" s="25">
        <f t="shared" si="65"/>
        <v>0</v>
      </c>
      <c r="Y53" s="25">
        <f t="shared" si="65"/>
        <v>0</v>
      </c>
      <c r="Z53" s="25">
        <f t="shared" ref="Z53:BK53" si="66">Z11/Z2</f>
        <v>7.3506861493169481E-3</v>
      </c>
      <c r="AA53" s="25">
        <f t="shared" si="66"/>
        <v>6.8930721762919065E-3</v>
      </c>
      <c r="AB53" s="25">
        <f t="shared" si="66"/>
        <v>5.8475039581436768E-3</v>
      </c>
      <c r="AC53" s="25">
        <f t="shared" si="66"/>
        <v>5.4187599138972066E-3</v>
      </c>
      <c r="AD53" s="25">
        <f t="shared" si="66"/>
        <v>4.8434051114294441E-3</v>
      </c>
      <c r="AE53" s="25">
        <f t="shared" si="66"/>
        <v>4.1477506475582626E-3</v>
      </c>
      <c r="AF53" s="25">
        <f t="shared" si="66"/>
        <v>3.6269243655990976E-3</v>
      </c>
      <c r="AG53" s="25">
        <f t="shared" si="66"/>
        <v>3.2064366414648313E-3</v>
      </c>
      <c r="AH53" s="25">
        <f t="shared" si="66"/>
        <v>2.7621995264298532E-3</v>
      </c>
      <c r="AI53" s="25">
        <f t="shared" si="66"/>
        <v>2.344922351177297E-3</v>
      </c>
      <c r="AJ53" s="25">
        <f t="shared" si="66"/>
        <v>1.2545518679110041E-3</v>
      </c>
      <c r="AK53" s="25">
        <f t="shared" si="66"/>
        <v>9.3605222128080264E-4</v>
      </c>
      <c r="AL53" s="25">
        <f t="shared" si="66"/>
        <v>3.9269554003782688E-4</v>
      </c>
      <c r="AM53" s="25">
        <f t="shared" si="66"/>
        <v>1.9461362736417033E-4</v>
      </c>
      <c r="AN53" s="25">
        <f t="shared" si="66"/>
        <v>5.841472624301666E-4</v>
      </c>
      <c r="AO53" s="25">
        <f t="shared" si="66"/>
        <v>3.8512417899193296E-4</v>
      </c>
      <c r="AP53" s="25">
        <f t="shared" si="66"/>
        <v>3.8513818727590267E-4</v>
      </c>
      <c r="AQ53" s="25">
        <f t="shared" si="66"/>
        <v>-3.8514808285357392E-4</v>
      </c>
      <c r="AR53" s="25">
        <f t="shared" si="66"/>
        <v>-3.826011461911404E-4</v>
      </c>
      <c r="AS53" s="25">
        <f t="shared" si="66"/>
        <v>-3.803394138499743E-4</v>
      </c>
      <c r="AT53" s="25">
        <f t="shared" si="66"/>
        <v>-3.9718038175302141E-4</v>
      </c>
      <c r="AU53" s="25">
        <f t="shared" si="66"/>
        <v>-3.9969276014002183E-4</v>
      </c>
      <c r="AV53" s="25">
        <f t="shared" si="66"/>
        <v>-1.9983893843210783E-4</v>
      </c>
      <c r="AW53" s="25">
        <f t="shared" si="66"/>
        <v>-3.9551502538137651E-5</v>
      </c>
      <c r="AX53" s="25">
        <f t="shared" si="66"/>
        <v>1.5870226137357509E-4</v>
      </c>
      <c r="AY53" s="25">
        <f t="shared" si="66"/>
        <v>3.5618298537164216E-4</v>
      </c>
      <c r="AZ53" s="25">
        <f t="shared" si="66"/>
        <v>8.6314487325436686E-4</v>
      </c>
      <c r="BA53" s="25">
        <f t="shared" si="66"/>
        <v>1.1458450482966075E-3</v>
      </c>
      <c r="BB53" s="25">
        <f t="shared" si="66"/>
        <v>1.3890178317228442E-3</v>
      </c>
      <c r="BC53" s="25">
        <f t="shared" si="66"/>
        <v>2.3260187644709653E-3</v>
      </c>
      <c r="BD53" s="25">
        <f t="shared" si="66"/>
        <v>2.5158419220887396E-3</v>
      </c>
      <c r="BE53" s="25">
        <f t="shared" si="66"/>
        <v>2.7031920058390602E-3</v>
      </c>
      <c r="BF53" s="25">
        <f t="shared" si="66"/>
        <v>1.9488952061147385E-3</v>
      </c>
      <c r="BG53" s="25">
        <f t="shared" si="66"/>
        <v>1.7498234047341535E-3</v>
      </c>
      <c r="BH53" s="25">
        <f t="shared" si="66"/>
        <v>2.0469778318623279E-3</v>
      </c>
      <c r="BI53" s="25">
        <f t="shared" si="66"/>
        <v>2.5185099438274571E-3</v>
      </c>
      <c r="BJ53" s="25">
        <f t="shared" si="66"/>
        <v>3.0204165349081926E-3</v>
      </c>
      <c r="BK53" s="25">
        <f t="shared" si="66"/>
        <v>2.9997258692713628E-3</v>
      </c>
    </row>
    <row r="54" spans="1:63" ht="15.75" thickBot="1" x14ac:dyDescent="0.3">
      <c r="A54" s="28" t="s">
        <v>63</v>
      </c>
      <c r="B54" s="29" t="e">
        <f t="shared" ref="B54" si="67">B52-B53</f>
        <v>#DIV/0!</v>
      </c>
      <c r="C54" s="29" t="e">
        <f t="shared" ref="C54:Y54" si="68">C52-C53</f>
        <v>#DIV/0!</v>
      </c>
      <c r="D54" s="29" t="e">
        <f t="shared" si="68"/>
        <v>#DIV/0!</v>
      </c>
      <c r="E54" s="29" t="e">
        <f t="shared" si="68"/>
        <v>#DIV/0!</v>
      </c>
      <c r="F54" s="29" t="e">
        <f t="shared" si="68"/>
        <v>#DIV/0!</v>
      </c>
      <c r="G54" s="29" t="e">
        <f t="shared" si="68"/>
        <v>#DIV/0!</v>
      </c>
      <c r="H54" s="29" t="e">
        <f t="shared" si="68"/>
        <v>#DIV/0!</v>
      </c>
      <c r="I54" s="29" t="e">
        <f t="shared" si="68"/>
        <v>#DIV/0!</v>
      </c>
      <c r="J54" s="29" t="e">
        <f t="shared" si="68"/>
        <v>#DIV/0!</v>
      </c>
      <c r="K54" s="29" t="e">
        <f t="shared" si="68"/>
        <v>#DIV/0!</v>
      </c>
      <c r="L54" s="29" t="e">
        <f t="shared" si="68"/>
        <v>#DIV/0!</v>
      </c>
      <c r="M54" s="29" t="e">
        <f t="shared" si="68"/>
        <v>#DIV/0!</v>
      </c>
      <c r="N54" s="29" t="e">
        <f t="shared" si="68"/>
        <v>#DIV/0!</v>
      </c>
      <c r="O54" s="29" t="e">
        <f t="shared" si="68"/>
        <v>#DIV/0!</v>
      </c>
      <c r="P54" s="29" t="e">
        <f t="shared" si="68"/>
        <v>#DIV/0!</v>
      </c>
      <c r="Q54" s="29" t="e">
        <f t="shared" si="68"/>
        <v>#DIV/0!</v>
      </c>
      <c r="R54" s="29" t="e">
        <f t="shared" si="68"/>
        <v>#DIV/0!</v>
      </c>
      <c r="S54" s="29" t="e">
        <f t="shared" si="68"/>
        <v>#DIV/0!</v>
      </c>
      <c r="T54" s="29" t="e">
        <f t="shared" si="68"/>
        <v>#DIV/0!</v>
      </c>
      <c r="U54" s="29" t="e">
        <f t="shared" si="68"/>
        <v>#DIV/0!</v>
      </c>
      <c r="V54" s="29" t="e">
        <f t="shared" si="68"/>
        <v>#DIV/0!</v>
      </c>
      <c r="W54" s="29" t="e">
        <f t="shared" si="68"/>
        <v>#DIV/0!</v>
      </c>
      <c r="X54" s="29" t="e">
        <f t="shared" si="68"/>
        <v>#DIV/0!</v>
      </c>
      <c r="Y54" s="29" t="e">
        <f t="shared" si="68"/>
        <v>#DIV/0!</v>
      </c>
      <c r="Z54" s="29" t="e">
        <f t="shared" ref="Z54:AK54" si="69">Z52-Z53</f>
        <v>#DIV/0!</v>
      </c>
      <c r="AA54" s="29" t="e">
        <f t="shared" si="69"/>
        <v>#DIV/0!</v>
      </c>
      <c r="AB54" s="29" t="e">
        <f t="shared" si="69"/>
        <v>#DIV/0!</v>
      </c>
      <c r="AC54" s="29" t="e">
        <f t="shared" si="69"/>
        <v>#DIV/0!</v>
      </c>
      <c r="AD54" s="29" t="e">
        <f t="shared" si="69"/>
        <v>#DIV/0!</v>
      </c>
      <c r="AE54" s="29" t="e">
        <f t="shared" si="69"/>
        <v>#DIV/0!</v>
      </c>
      <c r="AF54" s="29" t="e">
        <f t="shared" si="69"/>
        <v>#DIV/0!</v>
      </c>
      <c r="AG54" s="29" t="e">
        <f t="shared" si="69"/>
        <v>#DIV/0!</v>
      </c>
      <c r="AH54" s="29" t="e">
        <f t="shared" si="69"/>
        <v>#DIV/0!</v>
      </c>
      <c r="AI54" s="29" t="e">
        <f t="shared" si="69"/>
        <v>#DIV/0!</v>
      </c>
      <c r="AJ54" s="29" t="e">
        <f t="shared" si="69"/>
        <v>#DIV/0!</v>
      </c>
      <c r="AK54" s="29">
        <f t="shared" si="69"/>
        <v>0</v>
      </c>
      <c r="AL54" s="29">
        <f>AL52-AL53</f>
        <v>-1.5904236417188901E-5</v>
      </c>
      <c r="AM54" s="29">
        <f t="shared" ref="AM54:BJ54" si="70">AM52-AM53</f>
        <v>-7.8312350685115582E-6</v>
      </c>
      <c r="AN54" s="29">
        <f t="shared" si="70"/>
        <v>-2.6634496094922184E-5</v>
      </c>
      <c r="AO54" s="29">
        <f t="shared" si="70"/>
        <v>-1.701140572378751E-5</v>
      </c>
      <c r="AP54" s="29">
        <f t="shared" si="70"/>
        <v>-1.6401962309816991E-5</v>
      </c>
      <c r="AQ54" s="29">
        <f t="shared" si="70"/>
        <v>1.6673012490011014E-5</v>
      </c>
      <c r="AR54" s="29">
        <f t="shared" si="70"/>
        <v>1.47364841098297E-5</v>
      </c>
      <c r="AS54" s="29">
        <f t="shared" si="70"/>
        <v>1.4445053486017076E-5</v>
      </c>
      <c r="AT54" s="29">
        <f t="shared" si="70"/>
        <v>1.5565381394121571E-5</v>
      </c>
      <c r="AU54" s="29">
        <f t="shared" si="70"/>
        <v>1.5465169162539E-5</v>
      </c>
      <c r="AV54" s="29">
        <f t="shared" si="70"/>
        <v>7.4187247590785195E-6</v>
      </c>
      <c r="AW54" s="29">
        <f t="shared" si="70"/>
        <v>1.4008395349615898E-6</v>
      </c>
      <c r="AX54" s="29">
        <f t="shared" si="70"/>
        <v>-5.6536053613790479E-6</v>
      </c>
      <c r="AY54" s="29">
        <f t="shared" si="70"/>
        <v>-1.3538745164789632E-5</v>
      </c>
      <c r="AZ54" s="29">
        <f t="shared" si="70"/>
        <v>-2.9806661417057468E-5</v>
      </c>
      <c r="BA54" s="29">
        <f t="shared" si="70"/>
        <v>-4.0183385173580373E-5</v>
      </c>
      <c r="BB54" s="29">
        <f t="shared" si="70"/>
        <v>-4.9983023120845488E-5</v>
      </c>
      <c r="BC54" s="29">
        <f t="shared" si="70"/>
        <v>-7.9574377237830608E-5</v>
      </c>
      <c r="BD54" s="29">
        <f t="shared" si="70"/>
        <v>-8.5611154227564941E-5</v>
      </c>
      <c r="BE54" s="29">
        <f t="shared" si="70"/>
        <v>-9.7947854013388791E-5</v>
      </c>
      <c r="BF54" s="29">
        <f t="shared" si="70"/>
        <v>-6.8136807490209138E-5</v>
      </c>
      <c r="BG54" s="29">
        <f t="shared" si="70"/>
        <v>-5.7832175147349164E-5</v>
      </c>
      <c r="BH54" s="29">
        <f t="shared" si="70"/>
        <v>-6.7983122323119708E-5</v>
      </c>
      <c r="BI54" s="29">
        <f t="shared" si="70"/>
        <v>-8.0872155677109286E-5</v>
      </c>
      <c r="BJ54" s="29">
        <f t="shared" si="70"/>
        <v>-9.8734168288118745E-5</v>
      </c>
      <c r="BK54" s="29">
        <f t="shared" ref="BK54" si="71">BK52-BK53</f>
        <v>-9.8443745022907224E-5</v>
      </c>
    </row>
    <row r="55" spans="1:63" ht="6.75" customHeight="1" x14ac:dyDescent="0.25">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row>
    <row r="56" spans="1:63" x14ac:dyDescent="0.25">
      <c r="A56" s="6" t="s">
        <v>67</v>
      </c>
      <c r="B56" s="35">
        <f>_xlfn.STDEV.S(AL52:BJ52)</f>
        <v>1.0992523444603582E-3</v>
      </c>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row>
    <row r="57" spans="1:63" x14ac:dyDescent="0.25">
      <c r="A57" s="6" t="s">
        <v>69</v>
      </c>
      <c r="B57" s="35">
        <f>AVERAGE(AL52:DJ52)</f>
        <v>9.4720313088981296E-4</v>
      </c>
      <c r="AN57" s="26"/>
      <c r="AO57" s="26"/>
      <c r="AP57" s="26"/>
      <c r="AQ57" s="26"/>
      <c r="AR57" s="26"/>
      <c r="AS57" s="26"/>
      <c r="AT57" s="26"/>
      <c r="AU57" s="26"/>
      <c r="AV57" s="26"/>
      <c r="AW57" s="26"/>
      <c r="AX57" s="26"/>
      <c r="AY57" s="26"/>
      <c r="AZ57" s="26"/>
      <c r="BA57" s="26"/>
      <c r="BB57" s="26"/>
      <c r="BC57" s="26"/>
      <c r="BD57" s="26"/>
      <c r="BE57" s="26"/>
      <c r="BF57" s="26"/>
      <c r="BG57" s="26"/>
      <c r="BH57" s="26"/>
      <c r="BI57" s="26"/>
      <c r="BJ57" s="26"/>
    </row>
    <row r="58" spans="1:63" x14ac:dyDescent="0.25">
      <c r="A58" s="6" t="s">
        <v>71</v>
      </c>
      <c r="B58" s="35">
        <f>B57+B56</f>
        <v>2.0464554753501711E-3</v>
      </c>
    </row>
    <row r="59" spans="1:63" x14ac:dyDescent="0.25">
      <c r="A59" s="6" t="s">
        <v>72</v>
      </c>
      <c r="B59" s="35">
        <f>B57+(2*B56)</f>
        <v>3.1457078198105295E-3</v>
      </c>
    </row>
    <row r="60" spans="1:63" ht="6.75" customHeight="1" x14ac:dyDescent="0.25"/>
    <row r="61" spans="1:63" x14ac:dyDescent="0.25">
      <c r="A61" s="6" t="s">
        <v>68</v>
      </c>
      <c r="B61" s="36">
        <f>_xlfn.STDEV.S(AL53:BJ53)</f>
        <v>1.1379979392178352E-3</v>
      </c>
    </row>
    <row r="62" spans="1:63" x14ac:dyDescent="0.25">
      <c r="A62" s="6" t="s">
        <v>70</v>
      </c>
      <c r="B62" s="35">
        <f>AVERAGE(AL53:BJ53)</f>
        <v>8.9999740736826774E-4</v>
      </c>
    </row>
    <row r="63" spans="1:63" x14ac:dyDescent="0.25">
      <c r="A63" s="6" t="s">
        <v>73</v>
      </c>
      <c r="B63" s="35">
        <f>B62+B61</f>
        <v>2.037995346586103E-3</v>
      </c>
    </row>
    <row r="64" spans="1:63" x14ac:dyDescent="0.25">
      <c r="A64" s="6" t="s">
        <v>74</v>
      </c>
      <c r="B64" s="35">
        <f>B62+2*B61</f>
        <v>3.175993285803938E-3</v>
      </c>
    </row>
    <row r="65" spans="1:62" ht="8.25" customHeight="1" x14ac:dyDescent="0.25"/>
    <row r="66" spans="1:62" x14ac:dyDescent="0.25">
      <c r="A66" s="6" t="s">
        <v>75</v>
      </c>
      <c r="B66" s="35">
        <f>B56-B61</f>
        <v>-3.8745594757476961E-5</v>
      </c>
    </row>
    <row r="67" spans="1:62" x14ac:dyDescent="0.25">
      <c r="A67" s="6" t="s">
        <v>76</v>
      </c>
      <c r="B67" s="35">
        <f t="shared" ref="B67:B69" si="72">B57-B62</f>
        <v>4.7205723521545227E-5</v>
      </c>
    </row>
    <row r="68" spans="1:62" x14ac:dyDescent="0.25">
      <c r="A68" s="6" t="s">
        <v>77</v>
      </c>
      <c r="B68" s="35">
        <f t="shared" si="72"/>
        <v>8.4601287640680492E-6</v>
      </c>
    </row>
    <row r="69" spans="1:62" x14ac:dyDescent="0.25">
      <c r="A69" s="6" t="s">
        <v>78</v>
      </c>
      <c r="B69" s="35">
        <f t="shared" si="72"/>
        <v>-3.0285465993408478E-5</v>
      </c>
    </row>
    <row r="71" spans="1:62"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row>
    <row r="72" spans="1:62" x14ac:dyDescent="0.25">
      <c r="A72" s="6" t="s">
        <v>79</v>
      </c>
      <c r="B72" s="35">
        <f>B36-B56</f>
        <v>7.8049610155162029E-5</v>
      </c>
      <c r="AZ72"/>
      <c r="BA72"/>
      <c r="BB72"/>
      <c r="BC72"/>
      <c r="BD72"/>
      <c r="BE72"/>
      <c r="BF72"/>
      <c r="BG72"/>
      <c r="BH72"/>
      <c r="BI72"/>
      <c r="BJ72"/>
    </row>
    <row r="73" spans="1:62" x14ac:dyDescent="0.25">
      <c r="A73" s="6" t="s">
        <v>80</v>
      </c>
      <c r="B73" s="35">
        <f>B37-B57</f>
        <v>2.672007468113751E-5</v>
      </c>
      <c r="AZ73"/>
      <c r="BA73"/>
      <c r="BB73"/>
      <c r="BC73"/>
      <c r="BD73"/>
      <c r="BE73"/>
      <c r="BF73"/>
      <c r="BG73"/>
      <c r="BH73"/>
      <c r="BI73"/>
      <c r="BJ73"/>
    </row>
    <row r="74" spans="1:62" x14ac:dyDescent="0.25">
      <c r="A74" s="6" t="s">
        <v>81</v>
      </c>
      <c r="B74" s="35">
        <f>B38-B58</f>
        <v>1.0476968483629943E-4</v>
      </c>
      <c r="AZ74"/>
      <c r="BA74"/>
      <c r="BB74"/>
      <c r="BC74"/>
      <c r="BD74"/>
      <c r="BE74"/>
      <c r="BF74"/>
      <c r="BG74"/>
      <c r="BH74"/>
      <c r="BI74"/>
      <c r="BJ74"/>
    </row>
    <row r="75" spans="1:62" x14ac:dyDescent="0.25">
      <c r="A75" s="6" t="s">
        <v>82</v>
      </c>
      <c r="B75" s="35">
        <f>B39-B59</f>
        <v>1.8281929499146168E-4</v>
      </c>
      <c r="AZ75"/>
      <c r="BA75"/>
      <c r="BB75"/>
      <c r="BC75"/>
      <c r="BD75"/>
      <c r="BE75"/>
      <c r="BF75"/>
      <c r="BG75"/>
      <c r="BH75"/>
      <c r="BI75"/>
      <c r="BJ75"/>
    </row>
    <row r="76" spans="1:62" ht="6" customHeight="1" x14ac:dyDescent="0.25">
      <c r="B76" s="26"/>
      <c r="AZ76"/>
      <c r="BA76"/>
      <c r="BB76"/>
      <c r="BC76"/>
      <c r="BD76"/>
      <c r="BE76"/>
      <c r="BF76"/>
      <c r="BG76"/>
      <c r="BH76"/>
      <c r="BI76"/>
      <c r="BJ76"/>
    </row>
    <row r="77" spans="1:62" x14ac:dyDescent="0.25">
      <c r="A77" s="6" t="s">
        <v>83</v>
      </c>
      <c r="B77" s="35">
        <f>B41-B61</f>
        <v>8.1095457223540057E-5</v>
      </c>
      <c r="AZ77"/>
      <c r="BA77"/>
      <c r="BB77"/>
      <c r="BC77"/>
      <c r="BD77"/>
      <c r="BE77"/>
      <c r="BF77"/>
      <c r="BG77"/>
      <c r="BH77"/>
      <c r="BI77"/>
      <c r="BJ77"/>
    </row>
    <row r="78" spans="1:62" x14ac:dyDescent="0.25">
      <c r="A78" s="6" t="s">
        <v>84</v>
      </c>
      <c r="B78" s="35">
        <f>B42-B62</f>
        <v>1.0686779295708256E-4</v>
      </c>
      <c r="AZ78"/>
      <c r="BA78"/>
      <c r="BB78"/>
      <c r="BC78"/>
      <c r="BD78"/>
      <c r="BE78"/>
      <c r="BF78"/>
      <c r="BG78"/>
      <c r="BH78"/>
      <c r="BI78"/>
      <c r="BJ78"/>
    </row>
    <row r="79" spans="1:62" x14ac:dyDescent="0.25">
      <c r="A79" s="6" t="s">
        <v>85</v>
      </c>
      <c r="B79" s="35">
        <f>B43-B63</f>
        <v>1.879632501806225E-4</v>
      </c>
      <c r="AZ79"/>
      <c r="BA79"/>
      <c r="BB79"/>
      <c r="BC79"/>
      <c r="BD79"/>
      <c r="BE79"/>
      <c r="BF79"/>
      <c r="BG79"/>
      <c r="BH79"/>
      <c r="BI79"/>
      <c r="BJ79"/>
    </row>
    <row r="80" spans="1:62" x14ac:dyDescent="0.25">
      <c r="A80" s="6" t="s">
        <v>86</v>
      </c>
      <c r="B80" s="35">
        <f>B44-B64</f>
        <v>2.69058707404163E-4</v>
      </c>
      <c r="AZ80"/>
      <c r="BA80"/>
      <c r="BB80"/>
      <c r="BC80"/>
      <c r="BD80"/>
      <c r="BE80"/>
      <c r="BF80"/>
      <c r="BG80"/>
      <c r="BH80"/>
      <c r="BI80"/>
      <c r="BJ80"/>
    </row>
    <row r="81" spans="1:63" s="30" customForma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26"/>
      <c r="AB81" s="6"/>
      <c r="AC81" s="6"/>
      <c r="AD81" s="6"/>
      <c r="AE81" s="6"/>
      <c r="AF81" s="6"/>
      <c r="AG81" s="6"/>
      <c r="AH81" s="6"/>
      <c r="AI81" s="6"/>
      <c r="AJ81" s="6"/>
      <c r="AK81" s="6"/>
      <c r="AL81" s="6"/>
      <c r="AM81" s="6"/>
      <c r="AN81" s="6"/>
      <c r="AO81" s="6"/>
      <c r="AP81" s="6"/>
      <c r="AQ81" s="6"/>
      <c r="AR81" s="6"/>
      <c r="AS81" s="6"/>
      <c r="AT81" s="6"/>
      <c r="AU81" s="6"/>
      <c r="AV81" s="6"/>
      <c r="AW81" s="6"/>
      <c r="AX81" s="6"/>
      <c r="AY81" s="6"/>
    </row>
    <row r="83" spans="1:63" x14ac:dyDescent="0.25">
      <c r="A83" s="34" t="s">
        <v>153</v>
      </c>
      <c r="B83" s="44" t="s">
        <v>123</v>
      </c>
      <c r="C83" s="44" t="s">
        <v>124</v>
      </c>
      <c r="D83" s="44" t="s">
        <v>125</v>
      </c>
      <c r="E83" s="44" t="s">
        <v>126</v>
      </c>
      <c r="F83" s="44" t="s">
        <v>127</v>
      </c>
      <c r="G83" s="44" t="s">
        <v>128</v>
      </c>
      <c r="H83" s="44" t="s">
        <v>129</v>
      </c>
      <c r="I83" s="44" t="s">
        <v>130</v>
      </c>
      <c r="J83" s="44" t="s">
        <v>131</v>
      </c>
      <c r="K83" s="44" t="s">
        <v>132</v>
      </c>
      <c r="L83" s="44" t="s">
        <v>133</v>
      </c>
      <c r="M83" s="44" t="s">
        <v>134</v>
      </c>
      <c r="N83" s="44" t="s">
        <v>135</v>
      </c>
      <c r="O83" s="44" t="s">
        <v>136</v>
      </c>
      <c r="P83" s="44" t="s">
        <v>137</v>
      </c>
      <c r="Q83" s="44" t="s">
        <v>138</v>
      </c>
      <c r="R83" s="44" t="s">
        <v>139</v>
      </c>
      <c r="S83" s="44" t="s">
        <v>140</v>
      </c>
      <c r="T83" s="44" t="s">
        <v>141</v>
      </c>
      <c r="U83" s="44" t="s">
        <v>142</v>
      </c>
      <c r="V83" s="44" t="s">
        <v>143</v>
      </c>
      <c r="W83" s="44" t="s">
        <v>144</v>
      </c>
      <c r="X83" s="44" t="s">
        <v>145</v>
      </c>
      <c r="Y83" s="44" t="s">
        <v>146</v>
      </c>
      <c r="Z83" s="44" t="s">
        <v>106</v>
      </c>
      <c r="AA83" s="44" t="s">
        <v>107</v>
      </c>
      <c r="AB83" s="44" t="s">
        <v>108</v>
      </c>
      <c r="AC83" s="44" t="s">
        <v>109</v>
      </c>
      <c r="AD83" s="44" t="s">
        <v>110</v>
      </c>
      <c r="AE83" s="44" t="s">
        <v>111</v>
      </c>
      <c r="AF83" s="44" t="s">
        <v>112</v>
      </c>
      <c r="AG83" s="44" t="s">
        <v>113</v>
      </c>
      <c r="AH83" s="44" t="s">
        <v>114</v>
      </c>
      <c r="AI83" s="44" t="s">
        <v>115</v>
      </c>
      <c r="AJ83" s="44" t="s">
        <v>116</v>
      </c>
      <c r="AK83" s="44" t="s">
        <v>117</v>
      </c>
      <c r="AL83" s="44" t="s">
        <v>8</v>
      </c>
      <c r="AM83" s="44" t="s">
        <v>9</v>
      </c>
      <c r="AN83" s="44" t="s">
        <v>10</v>
      </c>
      <c r="AO83" s="44" t="s">
        <v>11</v>
      </c>
      <c r="AP83" s="44" t="s">
        <v>12</v>
      </c>
      <c r="AQ83" s="44" t="s">
        <v>13</v>
      </c>
      <c r="AR83" s="44" t="s">
        <v>14</v>
      </c>
      <c r="AS83" s="44" t="s">
        <v>15</v>
      </c>
      <c r="AT83" s="44" t="s">
        <v>16</v>
      </c>
      <c r="AU83" s="44" t="s">
        <v>17</v>
      </c>
      <c r="AV83" s="44" t="s">
        <v>18</v>
      </c>
      <c r="AW83" s="44" t="s">
        <v>19</v>
      </c>
      <c r="AX83" s="44" t="s">
        <v>20</v>
      </c>
      <c r="AY83" s="44" t="s">
        <v>4</v>
      </c>
      <c r="AZ83" s="44" t="s">
        <v>5</v>
      </c>
      <c r="BA83" s="44" t="s">
        <v>21</v>
      </c>
      <c r="BB83" s="44" t="s">
        <v>22</v>
      </c>
      <c r="BC83" s="44" t="s">
        <v>6</v>
      </c>
      <c r="BD83" s="44" t="s">
        <v>23</v>
      </c>
      <c r="BE83" s="44" t="s">
        <v>24</v>
      </c>
      <c r="BF83" s="44" t="s">
        <v>7</v>
      </c>
      <c r="BG83" s="44" t="s">
        <v>25</v>
      </c>
      <c r="BH83" s="44" t="s">
        <v>26</v>
      </c>
      <c r="BI83" s="44" t="s">
        <v>27</v>
      </c>
      <c r="BJ83" s="44" t="s">
        <v>28</v>
      </c>
      <c r="BK83" s="65" t="s">
        <v>147</v>
      </c>
    </row>
    <row r="84" spans="1:63" ht="15" customHeight="1" x14ac:dyDescent="0.25">
      <c r="A84" s="37" t="s">
        <v>155</v>
      </c>
      <c r="B84" s="7">
        <f t="shared" ref="B84:AG84" si="73">B15</f>
        <v>0</v>
      </c>
      <c r="C84" s="7">
        <f t="shared" si="73"/>
        <v>0</v>
      </c>
      <c r="D84" s="7">
        <f t="shared" si="73"/>
        <v>0</v>
      </c>
      <c r="E84" s="7">
        <f t="shared" si="73"/>
        <v>0</v>
      </c>
      <c r="F84" s="7">
        <f t="shared" si="73"/>
        <v>0</v>
      </c>
      <c r="G84" s="7">
        <f t="shared" si="73"/>
        <v>0</v>
      </c>
      <c r="H84" s="7">
        <f t="shared" si="73"/>
        <v>0</v>
      </c>
      <c r="I84" s="7">
        <f t="shared" si="73"/>
        <v>0</v>
      </c>
      <c r="J84" s="7">
        <f t="shared" si="73"/>
        <v>0</v>
      </c>
      <c r="K84" s="7">
        <f t="shared" si="73"/>
        <v>0</v>
      </c>
      <c r="L84" s="7">
        <f t="shared" si="73"/>
        <v>0</v>
      </c>
      <c r="M84" s="7">
        <f t="shared" si="73"/>
        <v>818225626.91999984</v>
      </c>
      <c r="N84" s="7">
        <f t="shared" si="73"/>
        <v>810738343.78999996</v>
      </c>
      <c r="O84" s="7">
        <f t="shared" si="73"/>
        <v>804573102.39999998</v>
      </c>
      <c r="P84" s="7">
        <f t="shared" si="73"/>
        <v>798538471.3900001</v>
      </c>
      <c r="Q84" s="7">
        <f t="shared" si="73"/>
        <v>770379553.86000001</v>
      </c>
      <c r="R84" s="7">
        <f t="shared" si="73"/>
        <v>759328820.58999991</v>
      </c>
      <c r="S84" s="7">
        <f t="shared" si="73"/>
        <v>747460566.87999988</v>
      </c>
      <c r="T84" s="7">
        <f t="shared" si="73"/>
        <v>735928615.31999981</v>
      </c>
      <c r="U84" s="7">
        <f t="shared" si="73"/>
        <v>728585320.09000003</v>
      </c>
      <c r="V84" s="7">
        <f t="shared" si="73"/>
        <v>639210041.20327997</v>
      </c>
      <c r="W84" s="7">
        <f t="shared" si="73"/>
        <v>637040307.92328</v>
      </c>
      <c r="X84" s="7">
        <f t="shared" si="73"/>
        <v>582357262.27371633</v>
      </c>
      <c r="Y84" s="7">
        <f t="shared" si="73"/>
        <v>513018858.99371743</v>
      </c>
      <c r="Z84" s="7">
        <f t="shared" si="73"/>
        <v>514186609.89371753</v>
      </c>
      <c r="AA84" s="7">
        <f t="shared" si="73"/>
        <v>479364840.71371752</v>
      </c>
      <c r="AB84" s="7">
        <f t="shared" si="73"/>
        <v>442812404.55641747</v>
      </c>
      <c r="AC84" s="7">
        <f t="shared" si="73"/>
        <v>431500234.83101749</v>
      </c>
      <c r="AD84" s="7">
        <f t="shared" si="73"/>
        <v>417143486.67411751</v>
      </c>
      <c r="AE84" s="7">
        <f t="shared" si="73"/>
        <v>364859910.37091756</v>
      </c>
      <c r="AF84" s="7">
        <f t="shared" si="73"/>
        <v>336796379.95201749</v>
      </c>
      <c r="AG84" s="7">
        <f t="shared" si="73"/>
        <v>331328860.98771751</v>
      </c>
      <c r="AH84" s="7">
        <f t="shared" ref="AH84:BK84" si="74">AH15</f>
        <v>266957969.46663737</v>
      </c>
      <c r="AI84" s="7">
        <f t="shared" si="74"/>
        <v>233974438.40663737</v>
      </c>
      <c r="AJ84" s="7">
        <f t="shared" si="74"/>
        <v>225394686.2566011</v>
      </c>
      <c r="AK84" s="7">
        <f t="shared" si="74"/>
        <v>215982432.95120001</v>
      </c>
      <c r="AL84" s="7">
        <f t="shared" si="74"/>
        <v>209227542.09120002</v>
      </c>
      <c r="AM84" s="7">
        <f t="shared" si="74"/>
        <v>212854680.82120001</v>
      </c>
      <c r="AN84" s="7">
        <f t="shared" si="74"/>
        <v>205762292.82850003</v>
      </c>
      <c r="AO84" s="7">
        <f t="shared" si="74"/>
        <v>204639866.21390006</v>
      </c>
      <c r="AP84" s="7">
        <f t="shared" si="74"/>
        <v>198817753.43270001</v>
      </c>
      <c r="AQ84" s="7">
        <f t="shared" si="74"/>
        <v>198857048.8732</v>
      </c>
      <c r="AR84" s="7">
        <f t="shared" si="74"/>
        <v>219226859.3721</v>
      </c>
      <c r="AS84" s="7">
        <f t="shared" si="74"/>
        <v>267022084.85640001</v>
      </c>
      <c r="AT84" s="7">
        <f t="shared" si="74"/>
        <v>265168011.57639998</v>
      </c>
      <c r="AU84" s="7">
        <f t="shared" si="74"/>
        <v>265287028.96639997</v>
      </c>
      <c r="AV84" s="7">
        <f t="shared" si="74"/>
        <v>261094052.53599998</v>
      </c>
      <c r="AW84" s="7">
        <f t="shared" si="74"/>
        <v>243064807.00139996</v>
      </c>
      <c r="AX84" s="7">
        <f t="shared" si="74"/>
        <v>238470412.39309996</v>
      </c>
      <c r="AY84" s="7">
        <f t="shared" si="74"/>
        <v>242041905.0731</v>
      </c>
      <c r="AZ84" s="7">
        <f t="shared" si="74"/>
        <v>227406246.53309995</v>
      </c>
      <c r="BA84" s="7">
        <f t="shared" si="74"/>
        <v>220411098.06309995</v>
      </c>
      <c r="BB84" s="7">
        <f t="shared" si="74"/>
        <v>228940027.43119997</v>
      </c>
      <c r="BC84" s="7">
        <f t="shared" si="74"/>
        <v>218524854.56389993</v>
      </c>
      <c r="BD84" s="7">
        <f t="shared" si="74"/>
        <v>205903105.76389995</v>
      </c>
      <c r="BE84" s="7">
        <f t="shared" si="74"/>
        <v>150481029.33390009</v>
      </c>
      <c r="BF84" s="7">
        <f t="shared" si="74"/>
        <v>130397509.4117001</v>
      </c>
      <c r="BG84" s="7">
        <f t="shared" si="74"/>
        <v>125661950.21170011</v>
      </c>
      <c r="BH84" s="7">
        <f t="shared" si="74"/>
        <v>125272707.67170012</v>
      </c>
      <c r="BI84" s="7">
        <f t="shared" si="74"/>
        <v>158900446.15486798</v>
      </c>
      <c r="BJ84" s="7">
        <f t="shared" si="74"/>
        <v>155381220.15316796</v>
      </c>
      <c r="BK84" s="7">
        <f t="shared" si="74"/>
        <v>149154156.95316797</v>
      </c>
    </row>
    <row r="85" spans="1:63" ht="15" customHeight="1" x14ac:dyDescent="0.25">
      <c r="A85" s="37" t="s">
        <v>156</v>
      </c>
      <c r="B85" s="7">
        <f t="shared" ref="B85:AG85" si="75">B11</f>
        <v>0</v>
      </c>
      <c r="C85" s="7">
        <f t="shared" si="75"/>
        <v>0</v>
      </c>
      <c r="D85" s="7">
        <f t="shared" si="75"/>
        <v>0</v>
      </c>
      <c r="E85" s="7">
        <f t="shared" si="75"/>
        <v>0</v>
      </c>
      <c r="F85" s="7">
        <f t="shared" si="75"/>
        <v>0</v>
      </c>
      <c r="G85" s="7">
        <f t="shared" si="75"/>
        <v>0</v>
      </c>
      <c r="H85" s="7">
        <f t="shared" si="75"/>
        <v>0</v>
      </c>
      <c r="I85" s="7">
        <f t="shared" si="75"/>
        <v>0</v>
      </c>
      <c r="J85" s="7">
        <f t="shared" si="75"/>
        <v>0</v>
      </c>
      <c r="K85" s="7">
        <f t="shared" si="75"/>
        <v>0</v>
      </c>
      <c r="L85" s="7">
        <f t="shared" si="75"/>
        <v>0</v>
      </c>
      <c r="M85" s="7">
        <f t="shared" si="75"/>
        <v>0</v>
      </c>
      <c r="N85" s="7">
        <f t="shared" si="75"/>
        <v>0</v>
      </c>
      <c r="O85" s="7">
        <f t="shared" si="75"/>
        <v>0</v>
      </c>
      <c r="P85" s="7">
        <f t="shared" si="75"/>
        <v>0</v>
      </c>
      <c r="Q85" s="7">
        <f t="shared" si="75"/>
        <v>0</v>
      </c>
      <c r="R85" s="7">
        <f t="shared" si="75"/>
        <v>0</v>
      </c>
      <c r="S85" s="7">
        <f t="shared" si="75"/>
        <v>0</v>
      </c>
      <c r="T85" s="7">
        <f t="shared" si="75"/>
        <v>0</v>
      </c>
      <c r="U85" s="7">
        <f t="shared" si="75"/>
        <v>0</v>
      </c>
      <c r="V85" s="7">
        <f t="shared" si="75"/>
        <v>0</v>
      </c>
      <c r="W85" s="7">
        <f t="shared" si="75"/>
        <v>0</v>
      </c>
      <c r="X85" s="7">
        <f t="shared" si="75"/>
        <v>0</v>
      </c>
      <c r="Y85" s="7">
        <f t="shared" si="75"/>
        <v>0</v>
      </c>
      <c r="Z85" s="7">
        <f t="shared" si="75"/>
        <v>386550000</v>
      </c>
      <c r="AA85" s="7">
        <f t="shared" si="75"/>
        <v>361550000</v>
      </c>
      <c r="AB85" s="7">
        <f t="shared" si="75"/>
        <v>306550000</v>
      </c>
      <c r="AC85" s="7">
        <f t="shared" si="75"/>
        <v>281550000</v>
      </c>
      <c r="AD85" s="7">
        <f t="shared" si="75"/>
        <v>250050000</v>
      </c>
      <c r="AE85" s="7">
        <f t="shared" si="75"/>
        <v>208850000</v>
      </c>
      <c r="AF85" s="7">
        <f t="shared" si="75"/>
        <v>183850000</v>
      </c>
      <c r="AG85" s="7">
        <f t="shared" si="75"/>
        <v>161850000</v>
      </c>
      <c r="AH85" s="7">
        <f t="shared" ref="AH85:BK85" si="76">AH11</f>
        <v>137850000</v>
      </c>
      <c r="AI85" s="7">
        <f t="shared" si="76"/>
        <v>117850000</v>
      </c>
      <c r="AJ85" s="7">
        <f t="shared" si="76"/>
        <v>62850000</v>
      </c>
      <c r="AK85" s="7">
        <f t="shared" si="76"/>
        <v>46850000</v>
      </c>
      <c r="AL85" s="7">
        <f t="shared" si="76"/>
        <v>20000000</v>
      </c>
      <c r="AM85" s="7">
        <f t="shared" si="76"/>
        <v>10000000</v>
      </c>
      <c r="AN85" s="7">
        <f t="shared" si="76"/>
        <v>30000000</v>
      </c>
      <c r="AO85" s="7">
        <f t="shared" si="76"/>
        <v>20000000.430000007</v>
      </c>
      <c r="AP85" s="7">
        <f t="shared" si="76"/>
        <v>20000000.860000014</v>
      </c>
      <c r="AQ85" s="7">
        <f t="shared" si="76"/>
        <v>-19999999.569999993</v>
      </c>
      <c r="AR85" s="7">
        <f t="shared" si="76"/>
        <v>-19999999.569999993</v>
      </c>
      <c r="AS85" s="7">
        <f t="shared" si="76"/>
        <v>-19999999.569999993</v>
      </c>
      <c r="AT85" s="7">
        <f t="shared" si="76"/>
        <v>-19999999.569999993</v>
      </c>
      <c r="AU85" s="7">
        <f t="shared" si="76"/>
        <v>-19999999.569999993</v>
      </c>
      <c r="AV85" s="7">
        <f t="shared" si="76"/>
        <v>-9999999.5699999928</v>
      </c>
      <c r="AW85" s="7">
        <f t="shared" si="76"/>
        <v>-1999999.5699999928</v>
      </c>
      <c r="AX85" s="7">
        <f t="shared" si="76"/>
        <v>8000000.430000009</v>
      </c>
      <c r="AY85" s="7">
        <f t="shared" si="76"/>
        <v>18000000.430000007</v>
      </c>
      <c r="AZ85" s="7">
        <f t="shared" si="76"/>
        <v>45000000.430000007</v>
      </c>
      <c r="BA85" s="7">
        <f t="shared" si="76"/>
        <v>60000000</v>
      </c>
      <c r="BB85" s="7">
        <f t="shared" si="76"/>
        <v>71999999.569999993</v>
      </c>
      <c r="BC85" s="7">
        <f t="shared" si="76"/>
        <v>122000000</v>
      </c>
      <c r="BD85" s="7">
        <f t="shared" si="76"/>
        <v>134999999.42000002</v>
      </c>
      <c r="BE85" s="7">
        <f t="shared" si="76"/>
        <v>145000000</v>
      </c>
      <c r="BF85" s="7">
        <f t="shared" si="76"/>
        <v>103376098.92999998</v>
      </c>
      <c r="BG85" s="7">
        <f t="shared" si="76"/>
        <v>94336098.929999977</v>
      </c>
      <c r="BH85" s="7">
        <f t="shared" si="76"/>
        <v>110544691.13</v>
      </c>
      <c r="BI85" s="7">
        <f t="shared" si="76"/>
        <v>135133221.79999998</v>
      </c>
      <c r="BJ85" s="7">
        <f t="shared" si="76"/>
        <v>163243703.39999998</v>
      </c>
      <c r="BK85" s="7">
        <f t="shared" si="76"/>
        <v>162202801.10999998</v>
      </c>
    </row>
    <row r="86" spans="1:63" ht="15" customHeight="1" x14ac:dyDescent="0.25">
      <c r="A86" s="37" t="s">
        <v>176</v>
      </c>
      <c r="B86" s="7">
        <f>-B84+B85</f>
        <v>0</v>
      </c>
      <c r="C86" s="7">
        <f t="shared" ref="C86:BK86" si="77">-C84+C85</f>
        <v>0</v>
      </c>
      <c r="D86" s="7">
        <f t="shared" si="77"/>
        <v>0</v>
      </c>
      <c r="E86" s="7">
        <f t="shared" si="77"/>
        <v>0</v>
      </c>
      <c r="F86" s="7">
        <f t="shared" si="77"/>
        <v>0</v>
      </c>
      <c r="G86" s="7">
        <f t="shared" si="77"/>
        <v>0</v>
      </c>
      <c r="H86" s="7">
        <f t="shared" si="77"/>
        <v>0</v>
      </c>
      <c r="I86" s="7">
        <f t="shared" si="77"/>
        <v>0</v>
      </c>
      <c r="J86" s="7">
        <f t="shared" si="77"/>
        <v>0</v>
      </c>
      <c r="K86" s="7">
        <f t="shared" si="77"/>
        <v>0</v>
      </c>
      <c r="L86" s="7">
        <f t="shared" si="77"/>
        <v>0</v>
      </c>
      <c r="M86" s="7">
        <f t="shared" si="77"/>
        <v>-818225626.91999984</v>
      </c>
      <c r="N86" s="7">
        <f t="shared" si="77"/>
        <v>-810738343.78999996</v>
      </c>
      <c r="O86" s="7">
        <f t="shared" si="77"/>
        <v>-804573102.39999998</v>
      </c>
      <c r="P86" s="7">
        <f t="shared" si="77"/>
        <v>-798538471.3900001</v>
      </c>
      <c r="Q86" s="7">
        <f t="shared" si="77"/>
        <v>-770379553.86000001</v>
      </c>
      <c r="R86" s="7">
        <f t="shared" si="77"/>
        <v>-759328820.58999991</v>
      </c>
      <c r="S86" s="7">
        <f t="shared" si="77"/>
        <v>-747460566.87999988</v>
      </c>
      <c r="T86" s="7">
        <f t="shared" si="77"/>
        <v>-735928615.31999981</v>
      </c>
      <c r="U86" s="7">
        <f t="shared" si="77"/>
        <v>-728585320.09000003</v>
      </c>
      <c r="V86" s="7">
        <f t="shared" si="77"/>
        <v>-639210041.20327997</v>
      </c>
      <c r="W86" s="7">
        <f t="shared" si="77"/>
        <v>-637040307.92328</v>
      </c>
      <c r="X86" s="7">
        <f t="shared" si="77"/>
        <v>-582357262.27371633</v>
      </c>
      <c r="Y86" s="7">
        <f t="shared" si="77"/>
        <v>-513018858.99371743</v>
      </c>
      <c r="Z86" s="7">
        <f t="shared" si="77"/>
        <v>-127636609.89371753</v>
      </c>
      <c r="AA86" s="7">
        <f t="shared" si="77"/>
        <v>-117814840.71371752</v>
      </c>
      <c r="AB86" s="7">
        <f t="shared" si="77"/>
        <v>-136262404.55641747</v>
      </c>
      <c r="AC86" s="7">
        <f t="shared" si="77"/>
        <v>-149950234.83101749</v>
      </c>
      <c r="AD86" s="7">
        <f t="shared" si="77"/>
        <v>-167093486.67411751</v>
      </c>
      <c r="AE86" s="7">
        <f t="shared" si="77"/>
        <v>-156009910.37091756</v>
      </c>
      <c r="AF86" s="7">
        <f t="shared" si="77"/>
        <v>-152946379.95201749</v>
      </c>
      <c r="AG86" s="7">
        <f t="shared" si="77"/>
        <v>-169478860.98771751</v>
      </c>
      <c r="AH86" s="7">
        <f t="shared" si="77"/>
        <v>-129107969.46663737</v>
      </c>
      <c r="AI86" s="7">
        <f t="shared" si="77"/>
        <v>-116124438.40663737</v>
      </c>
      <c r="AJ86" s="7">
        <f t="shared" si="77"/>
        <v>-162544686.2566011</v>
      </c>
      <c r="AK86" s="7">
        <f t="shared" si="77"/>
        <v>-169132432.95120001</v>
      </c>
      <c r="AL86" s="7">
        <f t="shared" si="77"/>
        <v>-189227542.09120002</v>
      </c>
      <c r="AM86" s="7">
        <f t="shared" si="77"/>
        <v>-202854680.82120001</v>
      </c>
      <c r="AN86" s="7">
        <f t="shared" si="77"/>
        <v>-175762292.82850003</v>
      </c>
      <c r="AO86" s="7">
        <f t="shared" si="77"/>
        <v>-184639865.78390005</v>
      </c>
      <c r="AP86" s="7">
        <f t="shared" si="77"/>
        <v>-178817752.57269999</v>
      </c>
      <c r="AQ86" s="7">
        <f t="shared" si="77"/>
        <v>-218857048.44319999</v>
      </c>
      <c r="AR86" s="7">
        <f>-AR84+AR85</f>
        <v>-239226858.94209999</v>
      </c>
      <c r="AS86" s="7">
        <f t="shared" si="77"/>
        <v>-287022084.42640001</v>
      </c>
      <c r="AT86" s="7">
        <f t="shared" si="77"/>
        <v>-285168011.14639997</v>
      </c>
      <c r="AU86" s="7">
        <f t="shared" si="77"/>
        <v>-285287028.53639996</v>
      </c>
      <c r="AV86" s="7">
        <f t="shared" si="77"/>
        <v>-271094052.10599995</v>
      </c>
      <c r="AW86" s="7">
        <f t="shared" si="77"/>
        <v>-245064806.57139996</v>
      </c>
      <c r="AX86" s="7">
        <f t="shared" si="77"/>
        <v>-230470411.96309996</v>
      </c>
      <c r="AY86" s="7">
        <f t="shared" si="77"/>
        <v>-224041904.64309999</v>
      </c>
      <c r="AZ86" s="7">
        <f t="shared" si="77"/>
        <v>-182406246.10309994</v>
      </c>
      <c r="BA86" s="7">
        <f t="shared" si="77"/>
        <v>-160411098.06309995</v>
      </c>
      <c r="BB86" s="7">
        <f t="shared" si="77"/>
        <v>-156940027.86119998</v>
      </c>
      <c r="BC86" s="7">
        <f t="shared" si="77"/>
        <v>-96524854.563899934</v>
      </c>
      <c r="BD86" s="7">
        <f t="shared" si="77"/>
        <v>-70903106.343899935</v>
      </c>
      <c r="BE86" s="7">
        <f t="shared" si="77"/>
        <v>-5481029.333900094</v>
      </c>
      <c r="BF86" s="7">
        <f t="shared" si="77"/>
        <v>-27021410.481700122</v>
      </c>
      <c r="BG86" s="7">
        <f t="shared" si="77"/>
        <v>-31325851.281700134</v>
      </c>
      <c r="BH86" s="7">
        <f t="shared" si="77"/>
        <v>-14728016.541700125</v>
      </c>
      <c r="BI86" s="7">
        <f t="shared" si="77"/>
        <v>-23767224.354867995</v>
      </c>
      <c r="BJ86" s="7">
        <f t="shared" si="77"/>
        <v>7862483.2468320131</v>
      </c>
      <c r="BK86" s="7">
        <f t="shared" si="77"/>
        <v>13048644.15683201</v>
      </c>
    </row>
    <row r="87" spans="1:63" s="30" customFormat="1" x14ac:dyDescent="0.25">
      <c r="A87" s="37" t="s">
        <v>172</v>
      </c>
      <c r="B87" s="6"/>
      <c r="C87" s="6"/>
      <c r="D87" s="6"/>
      <c r="E87" s="6"/>
      <c r="F87" s="6"/>
      <c r="G87" s="6"/>
      <c r="H87" s="6"/>
      <c r="I87" s="6"/>
      <c r="J87" s="6"/>
      <c r="K87" s="6"/>
      <c r="L87" s="6"/>
      <c r="M87" s="6"/>
      <c r="N87" s="6"/>
      <c r="O87" s="6"/>
      <c r="P87" s="6"/>
      <c r="Q87" s="6"/>
      <c r="R87" s="6"/>
      <c r="S87" s="6"/>
      <c r="T87" s="6"/>
      <c r="U87" s="6"/>
      <c r="V87" s="6"/>
      <c r="W87" s="6"/>
      <c r="X87" s="6"/>
      <c r="Y87" s="6"/>
      <c r="Z87" s="7">
        <f>Z19</f>
        <v>-117281796.87999916</v>
      </c>
      <c r="AA87" s="7">
        <f t="shared" ref="AA87:BK87" si="78">AA19</f>
        <v>-114103303.32999611</v>
      </c>
      <c r="AB87" s="7">
        <f t="shared" si="78"/>
        <v>-135921591.72999954</v>
      </c>
      <c r="AC87" s="7">
        <f t="shared" si="78"/>
        <v>-149654990.95999908</v>
      </c>
      <c r="AD87" s="7">
        <f t="shared" si="78"/>
        <v>-166723123.62000084</v>
      </c>
      <c r="AE87" s="7">
        <f t="shared" si="78"/>
        <v>-155639547.32000351</v>
      </c>
      <c r="AF87" s="7">
        <f t="shared" si="78"/>
        <v>-152576016.91000175</v>
      </c>
      <c r="AG87" s="7">
        <f t="shared" si="78"/>
        <v>-169478860.98999977</v>
      </c>
      <c r="AH87" s="7">
        <f t="shared" si="78"/>
        <v>-129150209.01999474</v>
      </c>
      <c r="AI87" s="7">
        <f t="shared" si="78"/>
        <v>-116124438.36999702</v>
      </c>
      <c r="AJ87" s="7">
        <f t="shared" si="78"/>
        <v>-162544686.22999954</v>
      </c>
      <c r="AK87" s="7">
        <f t="shared" si="78"/>
        <v>-169132432.92000198</v>
      </c>
      <c r="AL87" s="7">
        <f t="shared" si="78"/>
        <v>-189227542.06000137</v>
      </c>
      <c r="AM87" s="7">
        <f t="shared" si="78"/>
        <v>-202854680.79000282</v>
      </c>
      <c r="AN87" s="7">
        <f t="shared" si="78"/>
        <v>-175762292.81000137</v>
      </c>
      <c r="AO87" s="7">
        <f t="shared" si="78"/>
        <v>-186726281.61000061</v>
      </c>
      <c r="AP87" s="7">
        <f t="shared" si="78"/>
        <v>-180979288.00999832</v>
      </c>
      <c r="AQ87" s="7">
        <f t="shared" si="78"/>
        <v>-223583176.25999832</v>
      </c>
      <c r="AR87" s="7">
        <f t="shared" si="78"/>
        <v>-243952987.02999878</v>
      </c>
      <c r="AS87" s="7">
        <f t="shared" si="78"/>
        <v>-357381384.54000282</v>
      </c>
      <c r="AT87" s="7">
        <f t="shared" si="78"/>
        <v>-351746998.61000252</v>
      </c>
      <c r="AU87" s="7">
        <f t="shared" si="78"/>
        <v>-351866016.11000061</v>
      </c>
      <c r="AV87" s="7">
        <f t="shared" si="78"/>
        <v>-337673039.90999985</v>
      </c>
      <c r="AW87" s="7">
        <f t="shared" si="78"/>
        <v>-311643793.55000114</v>
      </c>
      <c r="AX87" s="7">
        <f t="shared" si="78"/>
        <v>-297049399.05999947</v>
      </c>
      <c r="AY87" s="7">
        <f t="shared" si="78"/>
        <v>-290620892.38999748</v>
      </c>
      <c r="AZ87" s="7">
        <f t="shared" si="78"/>
        <v>-248985233.44000053</v>
      </c>
      <c r="BA87" s="7">
        <f t="shared" si="78"/>
        <v>-224828550.54000092</v>
      </c>
      <c r="BB87" s="7">
        <f t="shared" si="78"/>
        <v>-221357479.98999977</v>
      </c>
      <c r="BC87" s="7">
        <f t="shared" si="78"/>
        <v>-158377714.31000137</v>
      </c>
      <c r="BD87" s="7">
        <f t="shared" si="78"/>
        <v>-132755965.22999763</v>
      </c>
      <c r="BE87" s="7">
        <f t="shared" si="78"/>
        <v>-1700717.0800018311</v>
      </c>
      <c r="BF87" s="7">
        <f t="shared" si="78"/>
        <v>-27021410.069391251</v>
      </c>
      <c r="BG87" s="7">
        <f t="shared" si="78"/>
        <v>-31325851.079999924</v>
      </c>
      <c r="BH87" s="7">
        <f t="shared" si="78"/>
        <v>-14728016.282558441</v>
      </c>
      <c r="BI87" s="7">
        <f t="shared" si="78"/>
        <v>-23767225.330001831</v>
      </c>
      <c r="BJ87" s="7">
        <f t="shared" si="78"/>
        <v>7862482.2613525391</v>
      </c>
      <c r="BK87" s="7">
        <f t="shared" si="78"/>
        <v>13048644.352041245</v>
      </c>
    </row>
    <row r="88" spans="1:63" s="30" customFormat="1" x14ac:dyDescent="0.25">
      <c r="A88" s="37" t="s">
        <v>175</v>
      </c>
      <c r="B88" s="6"/>
      <c r="C88" s="6"/>
      <c r="D88" s="6"/>
      <c r="E88" s="6"/>
      <c r="F88" s="6"/>
      <c r="G88" s="6"/>
      <c r="H88" s="6"/>
      <c r="I88" s="6"/>
      <c r="J88" s="6"/>
      <c r="K88" s="6"/>
      <c r="L88" s="6"/>
      <c r="M88" s="6"/>
      <c r="N88" s="6"/>
      <c r="O88" s="6"/>
      <c r="P88" s="6"/>
      <c r="Q88" s="6"/>
      <c r="R88" s="6"/>
      <c r="S88" s="6"/>
      <c r="T88" s="6"/>
      <c r="U88" s="6"/>
      <c r="V88" s="6"/>
      <c r="W88" s="6"/>
      <c r="X88" s="6"/>
      <c r="Y88" s="6"/>
      <c r="Z88" s="7">
        <f>Z86-Z87</f>
        <v>-10354813.013718367</v>
      </c>
      <c r="AA88" s="7">
        <f t="shared" ref="AA88:BK88" si="79">AA86-AA87</f>
        <v>-3711537.3837214112</v>
      </c>
      <c r="AB88" s="7">
        <f t="shared" si="79"/>
        <v>-340812.82641792297</v>
      </c>
      <c r="AC88" s="7">
        <f t="shared" si="79"/>
        <v>-295243.87101840973</v>
      </c>
      <c r="AD88" s="7">
        <f t="shared" si="79"/>
        <v>-370363.05411666632</v>
      </c>
      <c r="AE88" s="7">
        <f t="shared" si="79"/>
        <v>-370363.05091404915</v>
      </c>
      <c r="AF88" s="7">
        <f t="shared" si="79"/>
        <v>-370363.04201573133</v>
      </c>
      <c r="AG88" s="7">
        <f t="shared" si="79"/>
        <v>2.282261848449707E-3</v>
      </c>
      <c r="AH88" s="7">
        <f t="shared" si="79"/>
        <v>42239.553357362747</v>
      </c>
      <c r="AI88" s="7">
        <f t="shared" si="79"/>
        <v>-3.6640346050262451E-2</v>
      </c>
      <c r="AJ88" s="7">
        <f t="shared" si="79"/>
        <v>-2.6601552963256836E-2</v>
      </c>
      <c r="AK88" s="7">
        <f t="shared" si="79"/>
        <v>-3.1198024749755859E-2</v>
      </c>
      <c r="AL88" s="7">
        <f t="shared" si="79"/>
        <v>-3.1198650598526001E-2</v>
      </c>
      <c r="AM88" s="7">
        <f t="shared" si="79"/>
        <v>-3.1197190284729004E-2</v>
      </c>
      <c r="AN88" s="7">
        <f t="shared" si="79"/>
        <v>-1.8498659133911133E-2</v>
      </c>
      <c r="AO88" s="7">
        <f t="shared" si="79"/>
        <v>2086415.826100558</v>
      </c>
      <c r="AP88" s="7">
        <f t="shared" si="79"/>
        <v>2161535.4372983277</v>
      </c>
      <c r="AQ88" s="7">
        <f t="shared" si="79"/>
        <v>4726127.8167983294</v>
      </c>
      <c r="AR88" s="7">
        <f t="shared" si="79"/>
        <v>4726128.0878987908</v>
      </c>
      <c r="AS88" s="83">
        <f>AS86-AS87</f>
        <v>70359300.113602817</v>
      </c>
      <c r="AT88" s="82">
        <f t="shared" si="79"/>
        <v>66578987.463602543</v>
      </c>
      <c r="AU88" s="82">
        <f t="shared" si="79"/>
        <v>66578987.57360065</v>
      </c>
      <c r="AV88" s="82">
        <f t="shared" si="79"/>
        <v>66578987.803999901</v>
      </c>
      <c r="AW88" s="82">
        <f t="shared" si="79"/>
        <v>66578986.978601187</v>
      </c>
      <c r="AX88" s="82">
        <f t="shared" si="79"/>
        <v>66578987.096899509</v>
      </c>
      <c r="AY88" s="82">
        <f t="shared" si="79"/>
        <v>66578987.746897489</v>
      </c>
      <c r="AZ88" s="82">
        <f t="shared" si="79"/>
        <v>66578987.336900592</v>
      </c>
      <c r="BA88" s="82">
        <f t="shared" si="79"/>
        <v>64417452.476900965</v>
      </c>
      <c r="BB88" s="82">
        <f t="shared" si="79"/>
        <v>64417452.128799796</v>
      </c>
      <c r="BC88" s="82">
        <f t="shared" si="79"/>
        <v>61852859.746101439</v>
      </c>
      <c r="BD88" s="82">
        <f t="shared" si="79"/>
        <v>61852858.886097699</v>
      </c>
      <c r="BE88" s="84">
        <f t="shared" si="79"/>
        <v>-3780312.253898263</v>
      </c>
      <c r="BF88" s="7">
        <f t="shared" si="79"/>
        <v>-0.41230887174606323</v>
      </c>
      <c r="BG88" s="7">
        <f t="shared" si="79"/>
        <v>-0.20170021057128906</v>
      </c>
      <c r="BH88" s="7">
        <f t="shared" si="79"/>
        <v>-0.25914168357849121</v>
      </c>
      <c r="BI88" s="7">
        <f t="shared" si="79"/>
        <v>0.97513383626937866</v>
      </c>
      <c r="BJ88" s="7">
        <f t="shared" si="79"/>
        <v>0.98547947406768799</v>
      </c>
      <c r="BK88" s="7">
        <f t="shared" si="79"/>
        <v>-0.19520923495292664</v>
      </c>
    </row>
    <row r="89" spans="1:63" ht="15" customHeight="1" x14ac:dyDescent="0.25">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row>
    <row r="90" spans="1:63" ht="15" customHeight="1" x14ac:dyDescent="0.25">
      <c r="A90" s="37" t="s">
        <v>161</v>
      </c>
      <c r="AO90"/>
      <c r="AP90"/>
      <c r="AQ90"/>
      <c r="AR90"/>
      <c r="AS90"/>
      <c r="AT90"/>
      <c r="AU90"/>
      <c r="AV90"/>
      <c r="AW90"/>
      <c r="AX90"/>
      <c r="AY90"/>
      <c r="AZ90"/>
      <c r="BA90"/>
      <c r="BB90"/>
      <c r="BC90"/>
      <c r="BD90"/>
      <c r="BE90"/>
      <c r="BF90"/>
      <c r="BG90"/>
      <c r="BH90"/>
      <c r="BI90"/>
      <c r="BJ90"/>
    </row>
    <row r="91" spans="1:63" ht="15" customHeight="1" x14ac:dyDescent="0.25">
      <c r="A91" s="6" t="s">
        <v>87</v>
      </c>
      <c r="B91" s="38">
        <f>AVERAGE(Z84:BK84)</f>
        <v>252322919.82478207</v>
      </c>
      <c r="AO91"/>
      <c r="AP91"/>
      <c r="AQ91"/>
      <c r="AR91"/>
      <c r="AS91"/>
      <c r="AT91"/>
      <c r="AU91"/>
      <c r="AV91"/>
      <c r="AW91"/>
      <c r="AX91"/>
      <c r="AY91"/>
      <c r="AZ91"/>
      <c r="BA91"/>
      <c r="BB91"/>
      <c r="BC91"/>
      <c r="BD91"/>
      <c r="BE91"/>
      <c r="BF91"/>
      <c r="BG91"/>
      <c r="BH91"/>
      <c r="BI91"/>
      <c r="BJ91"/>
    </row>
    <row r="92" spans="1:63" ht="15" customHeight="1" x14ac:dyDescent="0.25">
      <c r="A92" s="6" t="s">
        <v>88</v>
      </c>
      <c r="B92" s="38">
        <f>_xlfn.STDEV.S(Z84:BK84)</f>
        <v>97491978.787487358</v>
      </c>
      <c r="C92" s="37" t="s">
        <v>91</v>
      </c>
      <c r="D92" s="7"/>
      <c r="AO92"/>
      <c r="AP92"/>
      <c r="AQ92"/>
      <c r="AR92"/>
      <c r="AS92"/>
      <c r="AT92"/>
      <c r="AU92"/>
      <c r="AV92"/>
      <c r="AW92"/>
      <c r="AX92"/>
      <c r="AY92"/>
      <c r="AZ92"/>
      <c r="BA92"/>
      <c r="BB92"/>
      <c r="BC92"/>
      <c r="BD92"/>
      <c r="BE92"/>
      <c r="BF92"/>
      <c r="BG92"/>
      <c r="BH92"/>
      <c r="BI92"/>
      <c r="BJ92"/>
    </row>
    <row r="93" spans="1:63" ht="15" customHeight="1" x14ac:dyDescent="0.25">
      <c r="A93" s="6" t="s">
        <v>89</v>
      </c>
      <c r="B93" s="38">
        <f>B91+B92</f>
        <v>349814898.6122694</v>
      </c>
      <c r="C93" s="6" t="s">
        <v>92</v>
      </c>
      <c r="D93" s="43">
        <f>COUNTIF($Z$84:$BK$84,"&gt;"&amp;B93)</f>
        <v>6</v>
      </c>
      <c r="AO93"/>
      <c r="AP93"/>
      <c r="AQ93"/>
      <c r="AR93"/>
      <c r="AS93"/>
      <c r="AT93"/>
      <c r="AU93"/>
      <c r="AV93"/>
      <c r="AW93"/>
      <c r="AX93"/>
      <c r="AY93"/>
      <c r="AZ93"/>
      <c r="BA93"/>
      <c r="BB93"/>
      <c r="BC93"/>
      <c r="BD93"/>
      <c r="BE93"/>
      <c r="BF93"/>
      <c r="BG93"/>
      <c r="BH93"/>
      <c r="BI93"/>
      <c r="BJ93"/>
    </row>
    <row r="94" spans="1:63" ht="15" customHeight="1" x14ac:dyDescent="0.25">
      <c r="A94" s="6" t="s">
        <v>90</v>
      </c>
      <c r="B94" s="38">
        <f>B91+2*B92</f>
        <v>447306877.39975679</v>
      </c>
      <c r="C94" s="6" t="s">
        <v>93</v>
      </c>
      <c r="D94" s="43">
        <f>COUNTIF($Z$84:$BK$84,"&gt;"&amp;B94)</f>
        <v>2</v>
      </c>
      <c r="AO94"/>
      <c r="AP94"/>
      <c r="AQ94"/>
      <c r="AR94"/>
      <c r="AS94"/>
      <c r="AT94"/>
      <c r="AU94"/>
      <c r="AV94"/>
      <c r="AW94"/>
      <c r="AX94"/>
      <c r="AY94"/>
      <c r="AZ94"/>
      <c r="BA94"/>
      <c r="BB94"/>
      <c r="BC94"/>
      <c r="BD94"/>
      <c r="BE94"/>
      <c r="BF94"/>
      <c r="BG94"/>
      <c r="BH94"/>
      <c r="BI94"/>
      <c r="BJ94"/>
    </row>
    <row r="95" spans="1:63" ht="15" customHeight="1" x14ac:dyDescent="0.25">
      <c r="C95" s="37" t="s">
        <v>94</v>
      </c>
      <c r="D95" s="43">
        <f>COUNT(Z84:BK84)</f>
        <v>38</v>
      </c>
      <c r="AO95"/>
      <c r="AP95"/>
      <c r="AQ95"/>
      <c r="AR95"/>
      <c r="AS95"/>
      <c r="AT95"/>
      <c r="AU95"/>
      <c r="AV95"/>
      <c r="AW95"/>
      <c r="AX95"/>
      <c r="AY95"/>
      <c r="AZ95"/>
      <c r="BA95"/>
      <c r="BB95"/>
      <c r="BC95"/>
      <c r="BD95"/>
      <c r="BE95"/>
      <c r="BF95"/>
      <c r="BG95"/>
      <c r="BH95"/>
      <c r="BI95"/>
      <c r="BJ95"/>
    </row>
    <row r="96" spans="1:63" ht="15" customHeight="1" x14ac:dyDescent="0.25">
      <c r="A96" s="37" t="s">
        <v>162</v>
      </c>
      <c r="AO96"/>
      <c r="AP96"/>
      <c r="AQ96"/>
      <c r="AR96"/>
      <c r="AS96"/>
      <c r="AT96"/>
      <c r="AU96"/>
      <c r="AV96"/>
      <c r="AW96"/>
      <c r="AX96"/>
      <c r="AY96"/>
      <c r="AZ96"/>
      <c r="BA96"/>
      <c r="BB96"/>
      <c r="BC96"/>
      <c r="BD96"/>
      <c r="BE96"/>
      <c r="BF96"/>
      <c r="BG96"/>
      <c r="BH96"/>
      <c r="BI96"/>
      <c r="BJ96"/>
    </row>
    <row r="97" spans="1:65" ht="15" customHeight="1" x14ac:dyDescent="0.25">
      <c r="A97" s="6" t="s">
        <v>87</v>
      </c>
      <c r="B97" s="38">
        <f>AVERAGE(Z85:BK85)</f>
        <v>101790437.36526312</v>
      </c>
      <c r="AO97"/>
      <c r="AP97"/>
      <c r="AQ97"/>
      <c r="AR97"/>
      <c r="AS97"/>
      <c r="AT97"/>
      <c r="AU97"/>
      <c r="AV97"/>
      <c r="AW97"/>
      <c r="AX97"/>
      <c r="AY97"/>
      <c r="AZ97"/>
      <c r="BA97"/>
      <c r="BB97"/>
      <c r="BC97"/>
      <c r="BD97"/>
      <c r="BE97"/>
      <c r="BF97"/>
      <c r="BG97"/>
      <c r="BH97"/>
      <c r="BI97"/>
      <c r="BJ97"/>
    </row>
    <row r="98" spans="1:65" ht="15" customHeight="1" x14ac:dyDescent="0.25">
      <c r="A98" s="6" t="s">
        <v>88</v>
      </c>
      <c r="B98" s="38">
        <f>_xlfn.STDEV.S(Z85:BK85)</f>
        <v>108738419.03734797</v>
      </c>
      <c r="C98" s="37" t="s">
        <v>91</v>
      </c>
      <c r="D98" s="7"/>
      <c r="AO98"/>
      <c r="AP98"/>
      <c r="AQ98"/>
      <c r="AR98"/>
      <c r="AS98"/>
      <c r="AT98"/>
      <c r="AU98"/>
      <c r="AV98"/>
      <c r="AW98"/>
      <c r="AX98"/>
      <c r="AY98"/>
      <c r="AZ98"/>
      <c r="BA98"/>
      <c r="BB98"/>
      <c r="BC98"/>
      <c r="BD98"/>
      <c r="BE98"/>
      <c r="BF98"/>
      <c r="BG98"/>
      <c r="BH98"/>
      <c r="BI98"/>
      <c r="BJ98"/>
    </row>
    <row r="99" spans="1:65" ht="15" customHeight="1" x14ac:dyDescent="0.25">
      <c r="A99" s="6" t="s">
        <v>89</v>
      </c>
      <c r="B99" s="38">
        <f>B97+B98</f>
        <v>210528856.40261108</v>
      </c>
      <c r="C99" s="6" t="s">
        <v>92</v>
      </c>
      <c r="D99" s="43">
        <f>COUNTIF($Z$85:$BK$85,"&gt;"&amp;B99)</f>
        <v>5</v>
      </c>
      <c r="AO99"/>
      <c r="AP99"/>
      <c r="AQ99"/>
      <c r="AR99"/>
      <c r="AS99"/>
      <c r="AT99"/>
      <c r="AU99"/>
      <c r="AV99"/>
      <c r="AW99"/>
      <c r="AX99"/>
      <c r="AY99"/>
      <c r="AZ99"/>
      <c r="BA99"/>
      <c r="BB99"/>
      <c r="BC99"/>
      <c r="BD99"/>
      <c r="BE99"/>
      <c r="BF99"/>
      <c r="BG99"/>
      <c r="BH99"/>
      <c r="BI99"/>
      <c r="BJ99"/>
    </row>
    <row r="100" spans="1:65" ht="15" customHeight="1" x14ac:dyDescent="0.25">
      <c r="A100" s="6" t="s">
        <v>90</v>
      </c>
      <c r="B100" s="38">
        <f>B97+2*B98</f>
        <v>319267275.43995905</v>
      </c>
      <c r="C100" s="6" t="s">
        <v>93</v>
      </c>
      <c r="D100" s="43">
        <f>COUNTIF($Z$85:$BK$85,"&gt;"&amp;B100)</f>
        <v>2</v>
      </c>
      <c r="AO100"/>
      <c r="AP100"/>
      <c r="AQ100"/>
      <c r="AR100"/>
      <c r="AS100"/>
      <c r="AT100"/>
      <c r="AU100"/>
      <c r="AV100"/>
      <c r="AW100"/>
      <c r="AX100"/>
      <c r="AY100"/>
      <c r="AZ100"/>
      <c r="BA100"/>
      <c r="BB100"/>
      <c r="BC100"/>
      <c r="BD100"/>
      <c r="BE100"/>
      <c r="BF100"/>
      <c r="BG100"/>
      <c r="BH100"/>
      <c r="BI100"/>
      <c r="BJ100"/>
    </row>
    <row r="101" spans="1:65" ht="15" customHeight="1" x14ac:dyDescent="0.25">
      <c r="C101" s="37" t="s">
        <v>94</v>
      </c>
      <c r="D101" s="43">
        <f>COUNT(Z85:BK85)</f>
        <v>38</v>
      </c>
      <c r="AO101"/>
      <c r="AP101"/>
      <c r="AQ101"/>
      <c r="AR101"/>
      <c r="AS101"/>
      <c r="AT101"/>
      <c r="AU101"/>
      <c r="AV101"/>
      <c r="AW101"/>
      <c r="AX101"/>
      <c r="AY101"/>
      <c r="AZ101"/>
      <c r="BA101"/>
      <c r="BB101"/>
      <c r="BC101"/>
      <c r="BD101"/>
      <c r="BE101"/>
      <c r="BF101"/>
      <c r="BG101"/>
      <c r="BH101"/>
      <c r="BI101"/>
      <c r="BJ101"/>
    </row>
    <row r="102" spans="1:65" ht="15" customHeight="1" x14ac:dyDescent="0.25">
      <c r="A102" s="37" t="s">
        <v>163</v>
      </c>
      <c r="AO102"/>
      <c r="AP102"/>
      <c r="AQ102"/>
      <c r="AR102"/>
      <c r="AS102"/>
      <c r="AT102"/>
      <c r="AU102"/>
      <c r="AV102"/>
      <c r="AW102"/>
      <c r="AX102"/>
      <c r="AY102"/>
      <c r="AZ102"/>
      <c r="BA102"/>
      <c r="BB102"/>
      <c r="BC102"/>
      <c r="BD102"/>
      <c r="BE102"/>
      <c r="BF102"/>
      <c r="BG102"/>
      <c r="BH102"/>
      <c r="BI102"/>
      <c r="BJ102"/>
    </row>
    <row r="103" spans="1:65" ht="15" customHeight="1" x14ac:dyDescent="0.25">
      <c r="A103" s="6" t="s">
        <v>87</v>
      </c>
      <c r="B103" s="38">
        <f>AVERAGE(Z86:BK86)</f>
        <v>-150532482.459519</v>
      </c>
      <c r="AO103"/>
      <c r="AP103"/>
      <c r="AQ103"/>
      <c r="AR103"/>
      <c r="AS103"/>
      <c r="AT103"/>
      <c r="AU103"/>
      <c r="AV103"/>
      <c r="AW103"/>
      <c r="AX103"/>
      <c r="AY103"/>
      <c r="AZ103"/>
      <c r="BA103"/>
      <c r="BB103"/>
      <c r="BC103"/>
      <c r="BD103"/>
      <c r="BE103"/>
      <c r="BF103"/>
      <c r="BG103"/>
      <c r="BH103"/>
      <c r="BI103"/>
      <c r="BJ103"/>
    </row>
    <row r="104" spans="1:65" ht="15" customHeight="1" x14ac:dyDescent="0.25">
      <c r="A104" s="6" t="s">
        <v>88</v>
      </c>
      <c r="B104" s="38">
        <f>_xlfn.STDEV.S(Z86:BK86)</f>
        <v>84057274.152606159</v>
      </c>
      <c r="C104" s="37" t="s">
        <v>91</v>
      </c>
      <c r="D104" s="7"/>
      <c r="AO104"/>
      <c r="AP104"/>
      <c r="AQ104"/>
      <c r="AR104"/>
      <c r="AS104"/>
      <c r="AT104"/>
      <c r="AU104"/>
      <c r="AV104"/>
      <c r="AW104"/>
      <c r="AX104"/>
      <c r="AY104"/>
      <c r="AZ104"/>
      <c r="BA104"/>
      <c r="BB104"/>
      <c r="BC104"/>
      <c r="BD104"/>
      <c r="BE104"/>
      <c r="BF104"/>
      <c r="BG104"/>
      <c r="BH104"/>
      <c r="BI104"/>
      <c r="BJ104"/>
    </row>
    <row r="105" spans="1:65" ht="15" customHeight="1" x14ac:dyDescent="0.25">
      <c r="A105" s="6" t="s">
        <v>89</v>
      </c>
      <c r="B105" s="38">
        <f>B103+B104</f>
        <v>-66475208.306912839</v>
      </c>
      <c r="C105" s="6" t="s">
        <v>92</v>
      </c>
      <c r="D105" s="43">
        <f>COUNTIF($Z$86:$BK$86,"&gt;"&amp;B105)</f>
        <v>7</v>
      </c>
      <c r="AO105"/>
      <c r="AP105"/>
      <c r="AQ105"/>
      <c r="AR105"/>
      <c r="AS105"/>
      <c r="AT105"/>
      <c r="AU105"/>
      <c r="AV105"/>
      <c r="AW105"/>
      <c r="AX105"/>
      <c r="AY105"/>
      <c r="AZ105"/>
      <c r="BA105"/>
      <c r="BB105"/>
      <c r="BC105"/>
      <c r="BD105"/>
      <c r="BE105"/>
      <c r="BF105"/>
      <c r="BG105"/>
      <c r="BH105"/>
      <c r="BI105"/>
      <c r="BJ105"/>
    </row>
    <row r="106" spans="1:65" ht="15" customHeight="1" x14ac:dyDescent="0.25">
      <c r="A106" s="6" t="s">
        <v>90</v>
      </c>
      <c r="B106" s="38">
        <f>B103+2*B104</f>
        <v>17582065.84569332</v>
      </c>
      <c r="C106" s="6" t="s">
        <v>93</v>
      </c>
      <c r="D106" s="43">
        <f>COUNTIF($Z$86:$BK$86,"&gt;"&amp;B106)</f>
        <v>0</v>
      </c>
    </row>
    <row r="107" spans="1:65" ht="15" customHeight="1" x14ac:dyDescent="0.25">
      <c r="C107" s="37" t="s">
        <v>94</v>
      </c>
      <c r="D107" s="43">
        <f>COUNT(Z86:BK86)</f>
        <v>38</v>
      </c>
    </row>
    <row r="109" spans="1:65" s="33" customFormat="1" x14ac:dyDescent="0.25">
      <c r="A109" s="34" t="s">
        <v>189</v>
      </c>
      <c r="B109" s="44" t="s">
        <v>123</v>
      </c>
      <c r="C109" s="44" t="s">
        <v>124</v>
      </c>
      <c r="D109" s="44" t="s">
        <v>125</v>
      </c>
      <c r="E109" s="44" t="s">
        <v>126</v>
      </c>
      <c r="F109" s="44" t="s">
        <v>127</v>
      </c>
      <c r="G109" s="44" t="s">
        <v>128</v>
      </c>
      <c r="H109" s="44" t="s">
        <v>129</v>
      </c>
      <c r="I109" s="44" t="s">
        <v>130</v>
      </c>
      <c r="J109" s="44" t="s">
        <v>131</v>
      </c>
      <c r="K109" s="44" t="s">
        <v>132</v>
      </c>
      <c r="L109" s="44" t="s">
        <v>133</v>
      </c>
      <c r="M109" s="44" t="s">
        <v>134</v>
      </c>
      <c r="N109" s="44" t="s">
        <v>135</v>
      </c>
      <c r="O109" s="44" t="s">
        <v>136</v>
      </c>
      <c r="P109" s="44" t="s">
        <v>137</v>
      </c>
      <c r="Q109" s="44" t="s">
        <v>138</v>
      </c>
      <c r="R109" s="44" t="s">
        <v>139</v>
      </c>
      <c r="S109" s="44" t="s">
        <v>140</v>
      </c>
      <c r="T109" s="44" t="s">
        <v>141</v>
      </c>
      <c r="U109" s="44" t="s">
        <v>142</v>
      </c>
      <c r="V109" s="44" t="s">
        <v>143</v>
      </c>
      <c r="W109" s="44" t="s">
        <v>144</v>
      </c>
      <c r="X109" s="44" t="s">
        <v>145</v>
      </c>
      <c r="Y109" s="44" t="s">
        <v>146</v>
      </c>
      <c r="Z109" s="44" t="s">
        <v>106</v>
      </c>
      <c r="AA109" s="44" t="s">
        <v>107</v>
      </c>
      <c r="AB109" s="44" t="s">
        <v>108</v>
      </c>
      <c r="AC109" s="44" t="s">
        <v>109</v>
      </c>
      <c r="AD109" s="44" t="s">
        <v>110</v>
      </c>
      <c r="AE109" s="44" t="s">
        <v>111</v>
      </c>
      <c r="AF109" s="44" t="s">
        <v>112</v>
      </c>
      <c r="AG109" s="44" t="s">
        <v>113</v>
      </c>
      <c r="AH109" s="44" t="s">
        <v>114</v>
      </c>
      <c r="AI109" s="44" t="s">
        <v>115</v>
      </c>
      <c r="AJ109" s="44" t="s">
        <v>116</v>
      </c>
      <c r="AK109" s="44" t="s">
        <v>117</v>
      </c>
      <c r="AL109" s="44" t="s">
        <v>8</v>
      </c>
      <c r="AM109" s="44" t="s">
        <v>9</v>
      </c>
      <c r="AN109" s="44" t="s">
        <v>10</v>
      </c>
      <c r="AO109" s="44" t="s">
        <v>11</v>
      </c>
      <c r="AP109" s="44" t="s">
        <v>12</v>
      </c>
      <c r="AQ109" s="44" t="s">
        <v>13</v>
      </c>
      <c r="AR109" s="44" t="s">
        <v>14</v>
      </c>
      <c r="AS109" s="44" t="s">
        <v>15</v>
      </c>
      <c r="AT109" s="44" t="s">
        <v>16</v>
      </c>
      <c r="AU109" s="44" t="s">
        <v>17</v>
      </c>
      <c r="AV109" s="44" t="s">
        <v>18</v>
      </c>
      <c r="AW109" s="44" t="s">
        <v>19</v>
      </c>
      <c r="AX109" s="44" t="s">
        <v>20</v>
      </c>
      <c r="AY109" s="44" t="s">
        <v>4</v>
      </c>
      <c r="AZ109" s="44" t="s">
        <v>5</v>
      </c>
      <c r="BA109" s="44" t="s">
        <v>21</v>
      </c>
      <c r="BB109" s="44" t="s">
        <v>22</v>
      </c>
      <c r="BC109" s="44" t="s">
        <v>6</v>
      </c>
      <c r="BD109" s="44" t="s">
        <v>23</v>
      </c>
      <c r="BE109" s="44" t="s">
        <v>24</v>
      </c>
      <c r="BF109" s="44" t="s">
        <v>7</v>
      </c>
      <c r="BG109" s="44" t="s">
        <v>25</v>
      </c>
      <c r="BH109" s="44" t="s">
        <v>26</v>
      </c>
      <c r="BI109" s="44" t="s">
        <v>27</v>
      </c>
      <c r="BJ109" s="44" t="s">
        <v>28</v>
      </c>
      <c r="BK109" s="85" t="s">
        <v>147</v>
      </c>
    </row>
    <row r="110" spans="1:65" x14ac:dyDescent="0.25">
      <c r="A110" s="37" t="s">
        <v>32</v>
      </c>
      <c r="B110" s="7">
        <f>B6</f>
        <v>0</v>
      </c>
      <c r="C110" s="7">
        <f t="shared" ref="C110:BK110" si="80">C6</f>
        <v>0</v>
      </c>
      <c r="D110" s="7">
        <f t="shared" si="80"/>
        <v>0</v>
      </c>
      <c r="E110" s="7">
        <f t="shared" si="80"/>
        <v>0</v>
      </c>
      <c r="F110" s="7">
        <f t="shared" si="80"/>
        <v>0</v>
      </c>
      <c r="G110" s="7">
        <f t="shared" si="80"/>
        <v>0</v>
      </c>
      <c r="H110" s="7">
        <f t="shared" si="80"/>
        <v>0</v>
      </c>
      <c r="I110" s="7">
        <f t="shared" si="80"/>
        <v>0</v>
      </c>
      <c r="J110" s="7">
        <f t="shared" si="80"/>
        <v>0</v>
      </c>
      <c r="K110" s="7">
        <f t="shared" si="80"/>
        <v>0</v>
      </c>
      <c r="L110" s="7">
        <f t="shared" si="80"/>
        <v>0</v>
      </c>
      <c r="M110" s="7">
        <f t="shared" si="80"/>
        <v>0</v>
      </c>
      <c r="N110" s="7">
        <f t="shared" si="80"/>
        <v>0</v>
      </c>
      <c r="O110" s="7">
        <f t="shared" si="80"/>
        <v>0</v>
      </c>
      <c r="P110" s="7">
        <f t="shared" si="80"/>
        <v>0</v>
      </c>
      <c r="Q110" s="7">
        <f t="shared" si="80"/>
        <v>0</v>
      </c>
      <c r="R110" s="7">
        <f t="shared" si="80"/>
        <v>0</v>
      </c>
      <c r="S110" s="7">
        <f t="shared" si="80"/>
        <v>0</v>
      </c>
      <c r="T110" s="7">
        <f t="shared" si="80"/>
        <v>0</v>
      </c>
      <c r="U110" s="7">
        <f t="shared" si="80"/>
        <v>0</v>
      </c>
      <c r="V110" s="7">
        <f t="shared" si="80"/>
        <v>0</v>
      </c>
      <c r="W110" s="7">
        <f t="shared" si="80"/>
        <v>0</v>
      </c>
      <c r="X110" s="7">
        <f t="shared" si="80"/>
        <v>0</v>
      </c>
      <c r="Y110" s="7">
        <f t="shared" si="80"/>
        <v>0</v>
      </c>
      <c r="Z110" s="7">
        <f t="shared" si="80"/>
        <v>0</v>
      </c>
      <c r="AA110" s="7">
        <f t="shared" si="80"/>
        <v>0</v>
      </c>
      <c r="AB110" s="7">
        <f t="shared" si="80"/>
        <v>0</v>
      </c>
      <c r="AC110" s="7">
        <f t="shared" si="80"/>
        <v>0</v>
      </c>
      <c r="AD110" s="7">
        <f t="shared" si="80"/>
        <v>0</v>
      </c>
      <c r="AE110" s="7">
        <f t="shared" si="80"/>
        <v>0</v>
      </c>
      <c r="AF110" s="7">
        <f t="shared" si="80"/>
        <v>0</v>
      </c>
      <c r="AG110" s="7">
        <f t="shared" si="80"/>
        <v>0</v>
      </c>
      <c r="AH110" s="7">
        <f t="shared" si="80"/>
        <v>0</v>
      </c>
      <c r="AI110" s="7">
        <f t="shared" si="80"/>
        <v>0</v>
      </c>
      <c r="AJ110" s="7">
        <f t="shared" si="80"/>
        <v>0</v>
      </c>
      <c r="AK110" s="7">
        <f t="shared" si="80"/>
        <v>0</v>
      </c>
      <c r="AL110" s="7">
        <f t="shared" si="80"/>
        <v>1656153914.7049999</v>
      </c>
      <c r="AM110" s="7">
        <f t="shared" si="80"/>
        <v>1653923564.947</v>
      </c>
      <c r="AN110" s="7">
        <f t="shared" si="80"/>
        <v>1633705973.2275</v>
      </c>
      <c r="AO110" s="7">
        <f t="shared" si="80"/>
        <v>1585063183.0810001</v>
      </c>
      <c r="AP110" s="7">
        <f t="shared" si="80"/>
        <v>1575590386.8025</v>
      </c>
      <c r="AQ110" s="7">
        <f t="shared" si="80"/>
        <v>1554994248.3114996</v>
      </c>
      <c r="AR110" s="7">
        <f t="shared" si="80"/>
        <v>1544619897.0085001</v>
      </c>
      <c r="AS110" s="7">
        <f t="shared" si="80"/>
        <v>1561104733.6405001</v>
      </c>
      <c r="AT110" s="7">
        <f t="shared" si="80"/>
        <v>978286994.296</v>
      </c>
      <c r="AU110" s="7">
        <f t="shared" si="80"/>
        <v>952845535.64350009</v>
      </c>
      <c r="AV110" s="7">
        <f t="shared" si="80"/>
        <v>971131571.6925</v>
      </c>
      <c r="AW110" s="7">
        <f t="shared" si="80"/>
        <v>945136161.403</v>
      </c>
      <c r="AX110" s="7">
        <f t="shared" si="80"/>
        <v>930474232.09750009</v>
      </c>
      <c r="AY110" s="7">
        <f t="shared" si="80"/>
        <v>912209076.35949993</v>
      </c>
      <c r="AZ110" s="7">
        <f t="shared" si="80"/>
        <v>909137650.78600001</v>
      </c>
      <c r="BA110" s="7">
        <f t="shared" si="80"/>
        <v>893542861.9545002</v>
      </c>
      <c r="BB110" s="7">
        <f t="shared" si="80"/>
        <v>852498037.02399993</v>
      </c>
      <c r="BC110" s="7">
        <f t="shared" si="80"/>
        <v>825499386.05950022</v>
      </c>
      <c r="BD110" s="7">
        <f t="shared" si="80"/>
        <v>870379068.64549994</v>
      </c>
      <c r="BE110" s="7">
        <f t="shared" si="80"/>
        <v>782238907.17549992</v>
      </c>
      <c r="BF110" s="7">
        <f t="shared" si="80"/>
        <v>762608262.36450005</v>
      </c>
      <c r="BG110" s="7">
        <f t="shared" si="80"/>
        <v>778231739.22849989</v>
      </c>
      <c r="BH110" s="7">
        <f t="shared" si="80"/>
        <v>805200633.50450003</v>
      </c>
      <c r="BI110" s="7">
        <f t="shared" si="80"/>
        <v>833662454.50250006</v>
      </c>
      <c r="BJ110" s="7">
        <f t="shared" si="80"/>
        <v>836597425.10240006</v>
      </c>
      <c r="BK110" s="7">
        <f t="shared" si="80"/>
        <v>914418541.99129987</v>
      </c>
    </row>
    <row r="111" spans="1:65" x14ac:dyDescent="0.25">
      <c r="A111" s="95" t="s">
        <v>178</v>
      </c>
      <c r="B111" s="7">
        <f>B23</f>
        <v>0</v>
      </c>
      <c r="C111" s="7">
        <f t="shared" ref="C111:BK111" si="81">C23</f>
        <v>0</v>
      </c>
      <c r="D111" s="7">
        <f t="shared" si="81"/>
        <v>0</v>
      </c>
      <c r="E111" s="7">
        <f t="shared" si="81"/>
        <v>0</v>
      </c>
      <c r="F111" s="7">
        <f t="shared" si="81"/>
        <v>0</v>
      </c>
      <c r="G111" s="7">
        <f t="shared" si="81"/>
        <v>0</v>
      </c>
      <c r="H111" s="7">
        <f t="shared" si="81"/>
        <v>0</v>
      </c>
      <c r="I111" s="7">
        <f t="shared" si="81"/>
        <v>0</v>
      </c>
      <c r="J111" s="7">
        <f t="shared" si="81"/>
        <v>0</v>
      </c>
      <c r="K111" s="7">
        <f t="shared" si="81"/>
        <v>0</v>
      </c>
      <c r="L111" s="7">
        <f t="shared" si="81"/>
        <v>0</v>
      </c>
      <c r="M111" s="7">
        <f t="shared" si="81"/>
        <v>0</v>
      </c>
      <c r="N111" s="7">
        <f t="shared" si="81"/>
        <v>0</v>
      </c>
      <c r="O111" s="7">
        <f t="shared" si="81"/>
        <v>0</v>
      </c>
      <c r="P111" s="7">
        <f t="shared" si="81"/>
        <v>0</v>
      </c>
      <c r="Q111" s="7">
        <f t="shared" si="81"/>
        <v>0</v>
      </c>
      <c r="R111" s="7">
        <f t="shared" si="81"/>
        <v>0</v>
      </c>
      <c r="S111" s="7">
        <f t="shared" si="81"/>
        <v>0</v>
      </c>
      <c r="T111" s="7">
        <f t="shared" si="81"/>
        <v>0</v>
      </c>
      <c r="U111" s="7">
        <f t="shared" si="81"/>
        <v>0</v>
      </c>
      <c r="V111" s="7">
        <f t="shared" si="81"/>
        <v>0</v>
      </c>
      <c r="W111" s="7">
        <f t="shared" si="81"/>
        <v>0</v>
      </c>
      <c r="X111" s="7">
        <f t="shared" si="81"/>
        <v>0</v>
      </c>
      <c r="Y111" s="7">
        <f t="shared" si="81"/>
        <v>0</v>
      </c>
      <c r="Z111" s="7" t="str">
        <f t="shared" si="81"/>
        <v>N/A</v>
      </c>
      <c r="AA111" s="7" t="str">
        <f t="shared" si="81"/>
        <v>N/A</v>
      </c>
      <c r="AB111" s="7" t="str">
        <f t="shared" si="81"/>
        <v>N/A</v>
      </c>
      <c r="AC111" s="7" t="str">
        <f t="shared" si="81"/>
        <v>N/A</v>
      </c>
      <c r="AD111" s="7" t="str">
        <f t="shared" si="81"/>
        <v>N/A</v>
      </c>
      <c r="AE111" s="7" t="str">
        <f t="shared" si="81"/>
        <v>N/A</v>
      </c>
      <c r="AF111" s="7" t="str">
        <f t="shared" si="81"/>
        <v>N/A</v>
      </c>
      <c r="AG111" s="7" t="str">
        <f t="shared" si="81"/>
        <v>N/A</v>
      </c>
      <c r="AH111" s="7" t="str">
        <f t="shared" si="81"/>
        <v>N/A</v>
      </c>
      <c r="AI111" s="7" t="str">
        <f t="shared" si="81"/>
        <v>N/A</v>
      </c>
      <c r="AJ111" s="7" t="str">
        <f t="shared" si="81"/>
        <v>N/A</v>
      </c>
      <c r="AK111" s="7" t="str">
        <f t="shared" si="81"/>
        <v>N/A</v>
      </c>
      <c r="AL111" s="7">
        <f t="shared" si="81"/>
        <v>122377583.78599997</v>
      </c>
      <c r="AM111" s="7">
        <f t="shared" si="81"/>
        <v>118052857.26900001</v>
      </c>
      <c r="AN111" s="7">
        <f t="shared" si="81"/>
        <v>99849442.798500001</v>
      </c>
      <c r="AO111" s="7">
        <f t="shared" si="81"/>
        <v>94160943.138999999</v>
      </c>
      <c r="AP111" s="7">
        <f t="shared" si="81"/>
        <v>86508754.668999985</v>
      </c>
      <c r="AQ111" s="7">
        <f t="shared" si="81"/>
        <v>92508443.657499999</v>
      </c>
      <c r="AR111" s="7">
        <f t="shared" si="81"/>
        <v>102208187.039</v>
      </c>
      <c r="AS111" s="7">
        <f t="shared" si="81"/>
        <v>109344271.58999999</v>
      </c>
      <c r="AT111" s="7">
        <f t="shared" si="81"/>
        <v>78162310.590000004</v>
      </c>
      <c r="AU111" s="7">
        <f t="shared" si="81"/>
        <v>82487096.246999979</v>
      </c>
      <c r="AV111" s="7">
        <f t="shared" si="81"/>
        <v>94708326.889999986</v>
      </c>
      <c r="AW111" s="7">
        <f t="shared" si="81"/>
        <v>86511187.420000002</v>
      </c>
      <c r="AX111" s="7">
        <f t="shared" si="81"/>
        <v>81935945.49000001</v>
      </c>
      <c r="AY111" s="7">
        <f t="shared" si="81"/>
        <v>78176844.287500009</v>
      </c>
      <c r="AZ111" s="7">
        <f t="shared" si="81"/>
        <v>62706595.898000002</v>
      </c>
      <c r="BA111" s="7">
        <f t="shared" si="81"/>
        <v>67987036.400000006</v>
      </c>
      <c r="BB111" s="7">
        <f t="shared" si="81"/>
        <v>66939074.273000002</v>
      </c>
      <c r="BC111" s="7">
        <f t="shared" si="81"/>
        <v>63897521.149999991</v>
      </c>
      <c r="BD111" s="7">
        <f t="shared" si="81"/>
        <v>62174308.849999994</v>
      </c>
      <c r="BE111" s="7">
        <f t="shared" si="81"/>
        <v>70948653.480000004</v>
      </c>
      <c r="BF111" s="7">
        <f t="shared" si="81"/>
        <v>72458005.280000016</v>
      </c>
      <c r="BG111" s="7">
        <f t="shared" si="81"/>
        <v>58840693.684999995</v>
      </c>
      <c r="BH111" s="7">
        <f t="shared" si="81"/>
        <v>72652922.98999998</v>
      </c>
      <c r="BI111" s="7">
        <f t="shared" si="81"/>
        <v>63650055.137799993</v>
      </c>
      <c r="BJ111" s="7">
        <f t="shared" si="81"/>
        <v>110495662.32510002</v>
      </c>
      <c r="BK111" s="7">
        <f t="shared" si="81"/>
        <v>76510728.175100014</v>
      </c>
    </row>
    <row r="112" spans="1:65" x14ac:dyDescent="0.25">
      <c r="A112" s="37" t="s">
        <v>183</v>
      </c>
      <c r="B112" s="96" t="e">
        <f>B111/B110</f>
        <v>#DIV/0!</v>
      </c>
      <c r="C112" s="96" t="e">
        <f t="shared" ref="C112:BK112" si="82">C111/C110</f>
        <v>#DIV/0!</v>
      </c>
      <c r="D112" s="96" t="e">
        <f t="shared" si="82"/>
        <v>#DIV/0!</v>
      </c>
      <c r="E112" s="96" t="e">
        <f t="shared" si="82"/>
        <v>#DIV/0!</v>
      </c>
      <c r="F112" s="96" t="e">
        <f t="shared" si="82"/>
        <v>#DIV/0!</v>
      </c>
      <c r="G112" s="96" t="e">
        <f t="shared" si="82"/>
        <v>#DIV/0!</v>
      </c>
      <c r="H112" s="96" t="e">
        <f t="shared" si="82"/>
        <v>#DIV/0!</v>
      </c>
      <c r="I112" s="96" t="e">
        <f t="shared" si="82"/>
        <v>#DIV/0!</v>
      </c>
      <c r="J112" s="96" t="e">
        <f t="shared" si="82"/>
        <v>#DIV/0!</v>
      </c>
      <c r="K112" s="96" t="e">
        <f t="shared" si="82"/>
        <v>#DIV/0!</v>
      </c>
      <c r="L112" s="96" t="e">
        <f t="shared" si="82"/>
        <v>#DIV/0!</v>
      </c>
      <c r="M112" s="96" t="e">
        <f t="shared" si="82"/>
        <v>#DIV/0!</v>
      </c>
      <c r="N112" s="96" t="e">
        <f t="shared" si="82"/>
        <v>#DIV/0!</v>
      </c>
      <c r="O112" s="96" t="e">
        <f t="shared" si="82"/>
        <v>#DIV/0!</v>
      </c>
      <c r="P112" s="96" t="e">
        <f t="shared" si="82"/>
        <v>#DIV/0!</v>
      </c>
      <c r="Q112" s="96" t="e">
        <f t="shared" si="82"/>
        <v>#DIV/0!</v>
      </c>
      <c r="R112" s="96" t="e">
        <f t="shared" si="82"/>
        <v>#DIV/0!</v>
      </c>
      <c r="S112" s="96" t="e">
        <f t="shared" si="82"/>
        <v>#DIV/0!</v>
      </c>
      <c r="T112" s="96" t="e">
        <f t="shared" si="82"/>
        <v>#DIV/0!</v>
      </c>
      <c r="U112" s="96" t="e">
        <f t="shared" si="82"/>
        <v>#DIV/0!</v>
      </c>
      <c r="V112" s="96" t="e">
        <f t="shared" si="82"/>
        <v>#DIV/0!</v>
      </c>
      <c r="W112" s="96" t="e">
        <f t="shared" si="82"/>
        <v>#DIV/0!</v>
      </c>
      <c r="X112" s="96" t="e">
        <f t="shared" si="82"/>
        <v>#DIV/0!</v>
      </c>
      <c r="Y112" s="96" t="e">
        <f t="shared" si="82"/>
        <v>#DIV/0!</v>
      </c>
      <c r="Z112" s="96" t="e">
        <f t="shared" si="82"/>
        <v>#VALUE!</v>
      </c>
      <c r="AA112" s="96" t="e">
        <f t="shared" si="82"/>
        <v>#VALUE!</v>
      </c>
      <c r="AB112" s="96" t="e">
        <f t="shared" si="82"/>
        <v>#VALUE!</v>
      </c>
      <c r="AC112" s="96" t="e">
        <f t="shared" si="82"/>
        <v>#VALUE!</v>
      </c>
      <c r="AD112" s="96" t="e">
        <f t="shared" si="82"/>
        <v>#VALUE!</v>
      </c>
      <c r="AE112" s="96" t="e">
        <f t="shared" si="82"/>
        <v>#VALUE!</v>
      </c>
      <c r="AF112" s="96" t="e">
        <f t="shared" si="82"/>
        <v>#VALUE!</v>
      </c>
      <c r="AG112" s="96" t="e">
        <f t="shared" si="82"/>
        <v>#VALUE!</v>
      </c>
      <c r="AH112" s="96" t="e">
        <f t="shared" si="82"/>
        <v>#VALUE!</v>
      </c>
      <c r="AI112" s="96" t="e">
        <f t="shared" si="82"/>
        <v>#VALUE!</v>
      </c>
      <c r="AJ112" s="96" t="e">
        <f t="shared" si="82"/>
        <v>#VALUE!</v>
      </c>
      <c r="AK112" s="96" t="e">
        <f t="shared" si="82"/>
        <v>#VALUE!</v>
      </c>
      <c r="AL112" s="96">
        <f t="shared" si="82"/>
        <v>7.3892639264629162E-2</v>
      </c>
      <c r="AM112" s="96">
        <f t="shared" si="82"/>
        <v>7.1377456474406673E-2</v>
      </c>
      <c r="AN112" s="96">
        <f t="shared" si="82"/>
        <v>6.1118367952857806E-2</v>
      </c>
      <c r="AO112" s="96">
        <f t="shared" si="82"/>
        <v>5.9405167026826446E-2</v>
      </c>
      <c r="AP112" s="96">
        <f t="shared" si="82"/>
        <v>5.4905612139815527E-2</v>
      </c>
      <c r="AQ112" s="96">
        <f t="shared" si="82"/>
        <v>5.9491180599510821E-2</v>
      </c>
      <c r="AR112" s="96">
        <f t="shared" si="82"/>
        <v>6.617044571091496E-2</v>
      </c>
      <c r="AS112" s="96">
        <f t="shared" si="82"/>
        <v>7.0042880041116057E-2</v>
      </c>
      <c r="AT112" s="96">
        <f t="shared" si="82"/>
        <v>7.9897117150420235E-2</v>
      </c>
      <c r="AU112" s="96">
        <f t="shared" si="82"/>
        <v>8.6569221517412767E-2</v>
      </c>
      <c r="AV112" s="96">
        <f t="shared" si="82"/>
        <v>9.7523682321378091E-2</v>
      </c>
      <c r="AW112" s="96">
        <f t="shared" si="82"/>
        <v>9.1533041431383966E-2</v>
      </c>
      <c r="AX112" s="96">
        <f t="shared" si="82"/>
        <v>8.8058263908391957E-2</v>
      </c>
      <c r="AY112" s="96">
        <f t="shared" si="82"/>
        <v>8.5700577108367482E-2</v>
      </c>
      <c r="AZ112" s="96">
        <f t="shared" si="82"/>
        <v>6.8973709144909648E-2</v>
      </c>
      <c r="BA112" s="96">
        <f t="shared" si="82"/>
        <v>7.6087045507014464E-2</v>
      </c>
      <c r="BB112" s="96">
        <f t="shared" si="82"/>
        <v>7.8521089041657818E-2</v>
      </c>
      <c r="BC112" s="96">
        <f t="shared" si="82"/>
        <v>7.7404686458960481E-2</v>
      </c>
      <c r="BD112" s="96">
        <f t="shared" si="82"/>
        <v>7.143359840529806E-2</v>
      </c>
      <c r="BE112" s="96">
        <f t="shared" si="82"/>
        <v>9.069946895914531E-2</v>
      </c>
      <c r="BF112" s="96">
        <f t="shared" si="82"/>
        <v>9.5013401841911371E-2</v>
      </c>
      <c r="BG112" s="96">
        <f t="shared" si="82"/>
        <v>7.5608190618557558E-2</v>
      </c>
      <c r="BH112" s="96">
        <f t="shared" si="82"/>
        <v>9.0229589951749511E-2</v>
      </c>
      <c r="BI112" s="96">
        <f t="shared" si="82"/>
        <v>7.6349912118549315E-2</v>
      </c>
      <c r="BJ112" s="96">
        <f t="shared" si="82"/>
        <v>0.13207745925296779</v>
      </c>
      <c r="BK112" s="96">
        <f t="shared" si="82"/>
        <v>8.3671453127454151E-2</v>
      </c>
      <c r="BL112" s="40"/>
      <c r="BM112" s="40"/>
    </row>
    <row r="113" spans="39:65" x14ac:dyDescent="0.25">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2"/>
      <c r="BL113" s="40"/>
      <c r="BM113" s="40"/>
    </row>
    <row r="114" spans="39:65" x14ac:dyDescent="0.25">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2"/>
      <c r="BL114" s="40"/>
      <c r="BM114" s="40"/>
    </row>
    <row r="115" spans="39:65" x14ac:dyDescent="0.25">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2"/>
      <c r="BL115" s="40"/>
      <c r="BM115" s="40"/>
    </row>
    <row r="116" spans="39:65" x14ac:dyDescent="0.25">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2"/>
      <c r="BL116" s="40"/>
      <c r="BM116" s="40"/>
    </row>
    <row r="117" spans="39:65" x14ac:dyDescent="0.25">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2"/>
    </row>
  </sheetData>
  <mergeCells count="1">
    <mergeCell ref="A26:A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BF110"/>
  <sheetViews>
    <sheetView topLeftCell="A76" workbookViewId="0">
      <pane xSplit="1" topLeftCell="D1" activePane="topRight" state="frozen"/>
      <selection activeCell="F38" sqref="F38"/>
      <selection pane="topRight" activeCell="A87" sqref="A87"/>
    </sheetView>
  </sheetViews>
  <sheetFormatPr defaultRowHeight="15" outlineLevelRow="1" x14ac:dyDescent="0.25"/>
  <cols>
    <col min="1" max="1" width="40.7109375" style="6" customWidth="1"/>
    <col min="2" max="26" width="10.7109375" style="6" customWidth="1"/>
  </cols>
  <sheetData>
    <row r="1" spans="1:27"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c r="AA1" s="2">
        <v>42416</v>
      </c>
    </row>
    <row r="2" spans="1:27" x14ac:dyDescent="0.25">
      <c r="A2" s="3" t="s">
        <v>29</v>
      </c>
      <c r="B2" s="4">
        <v>25183364677.446995</v>
      </c>
      <c r="C2" s="4">
        <v>25951228086.043995</v>
      </c>
      <c r="D2" s="4">
        <v>25896737912.556004</v>
      </c>
      <c r="E2" s="4">
        <v>26191426783.93399</v>
      </c>
      <c r="F2" s="4">
        <v>26342310239.42503</v>
      </c>
      <c r="G2" s="4">
        <v>26637554795.246002</v>
      </c>
      <c r="H2" s="4">
        <v>27155098843.806</v>
      </c>
      <c r="I2" s="4">
        <v>27479758832.827999</v>
      </c>
      <c r="J2" s="4">
        <v>26802819300.571991</v>
      </c>
      <c r="K2" s="4">
        <v>27366161949.137993</v>
      </c>
      <c r="L2" s="4">
        <v>27589425557.630001</v>
      </c>
      <c r="M2" s="4">
        <v>27761934549.429981</v>
      </c>
      <c r="N2" s="4">
        <v>27964780275.703003</v>
      </c>
      <c r="O2" s="4">
        <v>28469680146.82</v>
      </c>
      <c r="P2" s="4">
        <v>29638801526.318996</v>
      </c>
      <c r="Q2" s="4">
        <v>29680830557.52401</v>
      </c>
      <c r="R2" s="4">
        <v>30196213626.249004</v>
      </c>
      <c r="S2" s="4">
        <v>30611921636.789032</v>
      </c>
      <c r="T2" s="4">
        <v>30571946959.158997</v>
      </c>
      <c r="U2" s="4">
        <v>30939502455.179996</v>
      </c>
      <c r="V2" s="4">
        <v>30401189622.927006</v>
      </c>
      <c r="W2" s="4">
        <v>30559758474.003002</v>
      </c>
      <c r="X2" s="4">
        <v>29914436572.807999</v>
      </c>
      <c r="Y2" s="4">
        <v>30730832363.539986</v>
      </c>
      <c r="Z2" s="4">
        <v>30948293820.338978</v>
      </c>
      <c r="AA2" s="94"/>
    </row>
    <row r="3" spans="1:27" x14ac:dyDescent="0.25">
      <c r="A3" s="3" t="s">
        <v>30</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94"/>
    </row>
    <row r="4" spans="1:27" x14ac:dyDescent="0.25">
      <c r="A4" s="3" t="s">
        <v>1</v>
      </c>
      <c r="B4" s="4">
        <v>22526695199.252998</v>
      </c>
      <c r="C4" s="4">
        <v>23116644091.048164</v>
      </c>
      <c r="D4" s="4">
        <v>23672722419.26767</v>
      </c>
      <c r="E4" s="4">
        <v>24205798952.708668</v>
      </c>
      <c r="F4" s="4">
        <v>24652935838.414761</v>
      </c>
      <c r="G4" s="4">
        <v>25032820727.936752</v>
      </c>
      <c r="H4" s="4">
        <v>25358638619.599579</v>
      </c>
      <c r="I4" s="4">
        <v>25670660359.940086</v>
      </c>
      <c r="J4" s="4">
        <v>25885556842.685917</v>
      </c>
      <c r="K4" s="4">
        <v>26140218446.161915</v>
      </c>
      <c r="L4" s="4">
        <v>26430518428.167919</v>
      </c>
      <c r="M4" s="9">
        <f t="shared" ref="M4:Z4" si="0">AVERAGE(B2:M2)</f>
        <v>26696485127.338001</v>
      </c>
      <c r="N4" s="9">
        <f t="shared" si="0"/>
        <v>26928269760.526001</v>
      </c>
      <c r="O4" s="9">
        <f t="shared" si="0"/>
        <v>27138140765.590668</v>
      </c>
      <c r="P4" s="9">
        <f t="shared" si="0"/>
        <v>27449979400.070919</v>
      </c>
      <c r="Q4" s="9">
        <f t="shared" si="0"/>
        <v>27740763047.870083</v>
      </c>
      <c r="R4" s="9">
        <f t="shared" si="0"/>
        <v>28061921663.438751</v>
      </c>
      <c r="S4" s="9">
        <f t="shared" si="0"/>
        <v>28393118900.234009</v>
      </c>
      <c r="T4" s="9">
        <f t="shared" si="0"/>
        <v>28677856243.180088</v>
      </c>
      <c r="U4" s="9">
        <f t="shared" si="0"/>
        <v>28966168211.709415</v>
      </c>
      <c r="V4" s="9">
        <f t="shared" si="0"/>
        <v>29266032405.238998</v>
      </c>
      <c r="W4" s="9">
        <f t="shared" si="0"/>
        <v>29532165448.977753</v>
      </c>
      <c r="X4" s="9">
        <f t="shared" si="0"/>
        <v>29725916366.909252</v>
      </c>
      <c r="Y4" s="9">
        <f t="shared" si="0"/>
        <v>29973324518.085083</v>
      </c>
      <c r="Z4" s="9">
        <f t="shared" si="0"/>
        <v>30221950646.804749</v>
      </c>
      <c r="AA4" s="94"/>
    </row>
    <row r="5" spans="1:27" x14ac:dyDescent="0.25">
      <c r="A5" s="3" t="s">
        <v>31</v>
      </c>
      <c r="B5" s="4">
        <v>970345147.03463602</v>
      </c>
      <c r="C5" s="4">
        <v>806575549.09278071</v>
      </c>
      <c r="D5" s="4">
        <v>713995249.99113286</v>
      </c>
      <c r="E5" s="4">
        <v>743944031.62017059</v>
      </c>
      <c r="F5" s="4">
        <v>809949460.3856709</v>
      </c>
      <c r="G5" s="4">
        <v>900399028.75840604</v>
      </c>
      <c r="H5" s="4">
        <v>930978387.92293775</v>
      </c>
      <c r="I5" s="4">
        <v>962877956.05325294</v>
      </c>
      <c r="J5" s="4">
        <v>977326836.6036067</v>
      </c>
      <c r="K5" s="4">
        <v>929338030.84418392</v>
      </c>
      <c r="L5" s="4">
        <v>1050075185.4106972</v>
      </c>
      <c r="M5" s="4">
        <v>1117827543.2993131</v>
      </c>
      <c r="N5" s="4">
        <v>1038878588.1606593</v>
      </c>
      <c r="O5" s="4">
        <v>877970054.09521782</v>
      </c>
      <c r="P5" s="4">
        <v>786256340.81759644</v>
      </c>
      <c r="Q5" s="4">
        <v>769847142.98235714</v>
      </c>
      <c r="R5" s="4">
        <v>868815791.08198595</v>
      </c>
      <c r="S5" s="4">
        <v>908696895.00902784</v>
      </c>
      <c r="T5" s="4">
        <v>967761828.11000001</v>
      </c>
      <c r="U5" s="4">
        <v>1051367576.39</v>
      </c>
      <c r="V5" s="4">
        <v>1047209691.79</v>
      </c>
      <c r="W5" s="4">
        <v>1025128515.08</v>
      </c>
      <c r="X5" s="4">
        <v>1143675708.8599999</v>
      </c>
      <c r="Y5" s="4">
        <v>1224791063.466032</v>
      </c>
      <c r="Z5" s="4">
        <v>1243136247.6900001</v>
      </c>
      <c r="AA5" s="94"/>
    </row>
    <row r="6" spans="1:27" x14ac:dyDescent="0.25">
      <c r="A6" s="3" t="s">
        <v>32</v>
      </c>
      <c r="B6" s="4">
        <v>3336943925.7108111</v>
      </c>
      <c r="C6" s="4">
        <v>3276620365.8984876</v>
      </c>
      <c r="D6" s="4">
        <v>3266093189.4355121</v>
      </c>
      <c r="E6" s="4">
        <v>3362543803.5785942</v>
      </c>
      <c r="F6" s="4">
        <v>3526034909.5071106</v>
      </c>
      <c r="G6" s="4">
        <v>3726218726.7079005</v>
      </c>
      <c r="H6" s="4">
        <v>3907072177.4003811</v>
      </c>
      <c r="I6" s="4">
        <v>4087537056.2992296</v>
      </c>
      <c r="J6" s="4">
        <v>4235659644.5755372</v>
      </c>
      <c r="K6" s="4">
        <v>4355791239.5589485</v>
      </c>
      <c r="L6" s="4">
        <v>4590145195.5309992</v>
      </c>
      <c r="M6" s="4">
        <v>4809654289.1030235</v>
      </c>
      <c r="N6" s="4">
        <v>4900102741.7678318</v>
      </c>
      <c r="O6" s="4">
        <v>4917916163.877141</v>
      </c>
      <c r="P6" s="4">
        <v>4960124854.0787535</v>
      </c>
      <c r="Q6" s="4">
        <v>5057629849.1544342</v>
      </c>
      <c r="R6" s="4">
        <v>5256151124.5840712</v>
      </c>
      <c r="S6" s="4">
        <v>5455189360.8086472</v>
      </c>
      <c r="T6" s="4">
        <v>5252757332.1655922</v>
      </c>
      <c r="U6" s="4">
        <v>5367229640.2645321</v>
      </c>
      <c r="V6" s="4">
        <v>4937198257.3299894</v>
      </c>
      <c r="W6" s="4">
        <v>5003804489.0599937</v>
      </c>
      <c r="X6" s="4">
        <v>5152223810.2599621</v>
      </c>
      <c r="Y6" s="4">
        <v>5309851327.5460024</v>
      </c>
      <c r="Z6" s="4">
        <v>5413665967.4199829</v>
      </c>
      <c r="AA6" s="94"/>
    </row>
    <row r="7" spans="1:27" x14ac:dyDescent="0.25">
      <c r="A7" s="3" t="s">
        <v>33</v>
      </c>
      <c r="B7" s="4">
        <v>181392069</v>
      </c>
      <c r="C7" s="4">
        <v>133228839</v>
      </c>
      <c r="D7" s="4">
        <v>91979417.638536096</v>
      </c>
      <c r="E7" s="4">
        <v>108224752.22146362</v>
      </c>
      <c r="F7" s="4">
        <v>117435744.54200035</v>
      </c>
      <c r="G7" s="4">
        <v>153434438.63899934</v>
      </c>
      <c r="H7" s="4">
        <v>175450794.3190006</v>
      </c>
      <c r="I7" s="4">
        <v>183784404.91799986</v>
      </c>
      <c r="J7" s="4">
        <v>206232980.86899996</v>
      </c>
      <c r="K7" s="4">
        <v>200742474.13700032</v>
      </c>
      <c r="L7" s="4">
        <v>185936398.20599961</v>
      </c>
      <c r="M7" s="4">
        <v>203885033.21400023</v>
      </c>
      <c r="N7" s="4">
        <v>190732517.13800001</v>
      </c>
      <c r="O7" s="4">
        <v>156050899.38499999</v>
      </c>
      <c r="P7" s="4">
        <v>128606134.96400011</v>
      </c>
      <c r="Q7" s="4">
        <v>85986382.868999839</v>
      </c>
      <c r="R7" s="4">
        <v>145566437.58900011</v>
      </c>
      <c r="S7" s="4">
        <v>158684929.005</v>
      </c>
      <c r="T7" s="4">
        <v>199058780.58399999</v>
      </c>
      <c r="U7" s="4">
        <v>243556764.27499998</v>
      </c>
      <c r="V7" s="4">
        <v>698170398.12999964</v>
      </c>
      <c r="W7" s="4">
        <v>265600923.42199993</v>
      </c>
      <c r="X7" s="4">
        <v>208568972.71899986</v>
      </c>
      <c r="Y7" s="4">
        <v>149763540.4000001</v>
      </c>
      <c r="Z7" s="4">
        <v>238770504.24999991</v>
      </c>
      <c r="AA7" s="94"/>
    </row>
    <row r="8" spans="1:27" x14ac:dyDescent="0.25">
      <c r="A8" s="3" t="s">
        <v>34</v>
      </c>
      <c r="B8" s="4">
        <v>225467796.68300003</v>
      </c>
      <c r="C8" s="4">
        <v>158826262.15999997</v>
      </c>
      <c r="D8" s="4">
        <v>314283717.79000002</v>
      </c>
      <c r="E8" s="4">
        <v>225790764.6279999</v>
      </c>
      <c r="F8" s="4">
        <v>225111020.72399974</v>
      </c>
      <c r="G8" s="4">
        <v>138250664.36800003</v>
      </c>
      <c r="H8" s="4">
        <v>247967655.56000018</v>
      </c>
      <c r="I8" s="4">
        <v>259073174.59100008</v>
      </c>
      <c r="J8" s="4">
        <v>263611586.75900006</v>
      </c>
      <c r="K8" s="4">
        <v>245334332.06399965</v>
      </c>
      <c r="L8" s="4">
        <v>180994027.74000025</v>
      </c>
      <c r="M8" s="4">
        <v>133064381.68100023</v>
      </c>
      <c r="N8" s="4">
        <v>182419092.79400003</v>
      </c>
      <c r="O8" s="4">
        <v>164855630.99899995</v>
      </c>
      <c r="P8" s="4">
        <v>258706178.4460001</v>
      </c>
      <c r="Q8" s="4">
        <v>238938638.22299993</v>
      </c>
      <c r="R8" s="4">
        <v>298555077.22100008</v>
      </c>
      <c r="S8" s="4">
        <v>201241116.18499994</v>
      </c>
      <c r="T8" s="4">
        <v>325069959.4920001</v>
      </c>
      <c r="U8" s="4">
        <v>317229226.76799989</v>
      </c>
      <c r="V8" s="4">
        <v>101840991.46899986</v>
      </c>
      <c r="W8" s="4">
        <v>312233551.2099998</v>
      </c>
      <c r="X8" s="4">
        <v>288799278.7680006</v>
      </c>
      <c r="Y8" s="4">
        <v>198944883.14900017</v>
      </c>
      <c r="Z8" s="4">
        <v>253093134.1699999</v>
      </c>
      <c r="AA8" s="94"/>
    </row>
    <row r="9" spans="1:27" x14ac:dyDescent="0.25">
      <c r="A9" s="3" t="s">
        <v>2</v>
      </c>
      <c r="B9" s="4">
        <v>1994852124.1810005</v>
      </c>
      <c r="C9" s="4">
        <v>2097588745.0650005</v>
      </c>
      <c r="D9" s="4">
        <v>2334351159.0180001</v>
      </c>
      <c r="E9" s="4">
        <v>2454381540.8610001</v>
      </c>
      <c r="F9" s="4">
        <v>2517365825.105</v>
      </c>
      <c r="G9" s="4">
        <v>2515093226.3529997</v>
      </c>
      <c r="H9" s="4">
        <v>2567356819.1330004</v>
      </c>
      <c r="I9" s="4">
        <v>2644652503.6320004</v>
      </c>
      <c r="J9" s="4">
        <v>2687544126.566</v>
      </c>
      <c r="K9" s="4">
        <v>2740329239.7810001</v>
      </c>
      <c r="L9" s="4">
        <v>2678948883.7360005</v>
      </c>
      <c r="M9" s="9">
        <f>SUM(B8:M8)</f>
        <v>2617775384.7480001</v>
      </c>
      <c r="N9" s="9">
        <f t="shared" ref="N9:Z9" si="1">SUM(C8:N8)</f>
        <v>2574726680.8590002</v>
      </c>
      <c r="O9" s="9">
        <f t="shared" si="1"/>
        <v>2580756049.6980004</v>
      </c>
      <c r="P9" s="9">
        <f t="shared" si="1"/>
        <v>2525178510.3540001</v>
      </c>
      <c r="Q9" s="9">
        <f t="shared" si="1"/>
        <v>2538326383.9490004</v>
      </c>
      <c r="R9" s="9">
        <f t="shared" si="1"/>
        <v>2611770440.4460011</v>
      </c>
      <c r="S9" s="9">
        <f t="shared" si="1"/>
        <v>2674760892.263001</v>
      </c>
      <c r="T9" s="9">
        <f t="shared" si="1"/>
        <v>2751863196.1950006</v>
      </c>
      <c r="U9" s="9">
        <f t="shared" si="1"/>
        <v>2810019248.3720007</v>
      </c>
      <c r="V9" s="9">
        <f t="shared" si="1"/>
        <v>2648248653.0819998</v>
      </c>
      <c r="W9" s="9">
        <f t="shared" si="1"/>
        <v>2715147872.2280006</v>
      </c>
      <c r="X9" s="9">
        <f t="shared" si="1"/>
        <v>2822953123.2560005</v>
      </c>
      <c r="Y9" s="9">
        <f t="shared" si="1"/>
        <v>2888833624.7240005</v>
      </c>
      <c r="Z9" s="9">
        <f t="shared" si="1"/>
        <v>2959507666.1000004</v>
      </c>
      <c r="AA9" s="94"/>
    </row>
    <row r="10" spans="1:27" x14ac:dyDescent="0.25">
      <c r="A10" s="3" t="s">
        <v>35</v>
      </c>
      <c r="B10" s="9">
        <f t="shared" ref="B10:Z10" si="2">B2+B3</f>
        <v>25183364677.446995</v>
      </c>
      <c r="C10" s="9">
        <f t="shared" si="2"/>
        <v>25951228086.043995</v>
      </c>
      <c r="D10" s="9">
        <f t="shared" si="2"/>
        <v>25896737912.556004</v>
      </c>
      <c r="E10" s="9">
        <f t="shared" si="2"/>
        <v>26191426783.93399</v>
      </c>
      <c r="F10" s="9">
        <f t="shared" si="2"/>
        <v>26342310239.42503</v>
      </c>
      <c r="G10" s="9">
        <f t="shared" si="2"/>
        <v>26637554795.246002</v>
      </c>
      <c r="H10" s="9">
        <f t="shared" si="2"/>
        <v>27155098843.806</v>
      </c>
      <c r="I10" s="9">
        <f t="shared" si="2"/>
        <v>27479758832.827999</v>
      </c>
      <c r="J10" s="9">
        <f t="shared" si="2"/>
        <v>26802819300.571991</v>
      </c>
      <c r="K10" s="9">
        <f t="shared" si="2"/>
        <v>27366161949.137993</v>
      </c>
      <c r="L10" s="9">
        <f t="shared" si="2"/>
        <v>27589425557.630001</v>
      </c>
      <c r="M10" s="9">
        <f t="shared" si="2"/>
        <v>27761934549.429981</v>
      </c>
      <c r="N10" s="9">
        <f t="shared" si="2"/>
        <v>27964780275.703003</v>
      </c>
      <c r="O10" s="9">
        <f t="shared" si="2"/>
        <v>28469680146.82</v>
      </c>
      <c r="P10" s="9">
        <f t="shared" si="2"/>
        <v>29638801526.318996</v>
      </c>
      <c r="Q10" s="9">
        <f t="shared" si="2"/>
        <v>29680830557.52401</v>
      </c>
      <c r="R10" s="9">
        <f t="shared" si="2"/>
        <v>30196213626.249004</v>
      </c>
      <c r="S10" s="9">
        <f t="shared" si="2"/>
        <v>30611921636.789032</v>
      </c>
      <c r="T10" s="9">
        <f t="shared" si="2"/>
        <v>30571946959.158997</v>
      </c>
      <c r="U10" s="9">
        <f t="shared" si="2"/>
        <v>30939502455.179996</v>
      </c>
      <c r="V10" s="9">
        <f t="shared" si="2"/>
        <v>30401189622.927006</v>
      </c>
      <c r="W10" s="9">
        <f t="shared" si="2"/>
        <v>30559758474.003002</v>
      </c>
      <c r="X10" s="9">
        <f t="shared" si="2"/>
        <v>29914436572.807999</v>
      </c>
      <c r="Y10" s="9">
        <f t="shared" si="2"/>
        <v>30730832363.539986</v>
      </c>
      <c r="Z10" s="9">
        <f t="shared" si="2"/>
        <v>30948293820.338978</v>
      </c>
      <c r="AA10" s="94"/>
    </row>
    <row r="11" spans="1:27" x14ac:dyDescent="0.25">
      <c r="A11" s="3" t="s">
        <v>3</v>
      </c>
      <c r="B11" s="4">
        <v>22526695199.252998</v>
      </c>
      <c r="C11" s="4">
        <v>23116644091.048164</v>
      </c>
      <c r="D11" s="4">
        <v>23672722419.26767</v>
      </c>
      <c r="E11" s="4">
        <v>24205798952.708668</v>
      </c>
      <c r="F11" s="4">
        <v>24652935838.414761</v>
      </c>
      <c r="G11" s="4">
        <v>25032820727.936752</v>
      </c>
      <c r="H11" s="4">
        <v>25358638619.599579</v>
      </c>
      <c r="I11" s="4">
        <v>25670660359.940086</v>
      </c>
      <c r="J11" s="4">
        <v>25885556842.685917</v>
      </c>
      <c r="K11" s="4">
        <v>26140218446.161915</v>
      </c>
      <c r="L11" s="4">
        <v>26430518428.167919</v>
      </c>
      <c r="M11" s="9">
        <f t="shared" ref="M11:Y11" si="3">AVERAGE(B10:M10)</f>
        <v>26696485127.338001</v>
      </c>
      <c r="N11" s="9">
        <f t="shared" si="3"/>
        <v>26928269760.526001</v>
      </c>
      <c r="O11" s="9">
        <f t="shared" si="3"/>
        <v>27138140765.590668</v>
      </c>
      <c r="P11" s="9">
        <f t="shared" si="3"/>
        <v>27449979400.070919</v>
      </c>
      <c r="Q11" s="9">
        <f t="shared" si="3"/>
        <v>27740763047.870083</v>
      </c>
      <c r="R11" s="9">
        <f t="shared" si="3"/>
        <v>28061921663.438751</v>
      </c>
      <c r="S11" s="9">
        <f t="shared" si="3"/>
        <v>28393118900.234009</v>
      </c>
      <c r="T11" s="9">
        <f t="shared" si="3"/>
        <v>28677856243.180088</v>
      </c>
      <c r="U11" s="9">
        <f t="shared" si="3"/>
        <v>28966168211.709415</v>
      </c>
      <c r="V11" s="9">
        <f t="shared" si="3"/>
        <v>29266032405.238998</v>
      </c>
      <c r="W11" s="9">
        <f t="shared" si="3"/>
        <v>29532165448.977753</v>
      </c>
      <c r="X11" s="9">
        <f t="shared" si="3"/>
        <v>29725916366.909252</v>
      </c>
      <c r="Y11" s="9">
        <f t="shared" si="3"/>
        <v>29973324518.085083</v>
      </c>
      <c r="Z11" s="9">
        <f>AVERAGE(O10:Z10)</f>
        <v>30221950646.804749</v>
      </c>
      <c r="AA11" s="94"/>
    </row>
    <row r="12" spans="1:27" x14ac:dyDescent="0.25">
      <c r="A12" s="3" t="s">
        <v>36</v>
      </c>
      <c r="B12" s="11">
        <f>B9/B11</f>
        <v>8.8555028002827121E-2</v>
      </c>
      <c r="C12" s="11">
        <f t="shared" ref="C12:Z12" si="4">C9/C11</f>
        <v>9.0739327767618491E-2</v>
      </c>
      <c r="D12" s="11">
        <f>D9/D11</f>
        <v>9.8609324169577905E-2</v>
      </c>
      <c r="E12" s="11">
        <f t="shared" si="4"/>
        <v>0.10139642759390724</v>
      </c>
      <c r="F12" s="11">
        <f t="shared" si="4"/>
        <v>0.10211221258209677</v>
      </c>
      <c r="G12" s="11">
        <f t="shared" si="4"/>
        <v>0.10047182671452375</v>
      </c>
      <c r="H12" s="11">
        <f t="shared" si="4"/>
        <v>0.10124190251872203</v>
      </c>
      <c r="I12" s="11">
        <f t="shared" si="4"/>
        <v>0.10302237911102077</v>
      </c>
      <c r="J12" s="11">
        <f t="shared" si="4"/>
        <v>0.10382408008060209</v>
      </c>
      <c r="K12" s="11">
        <f t="shared" si="4"/>
        <v>0.10483191811977202</v>
      </c>
      <c r="L12" s="11">
        <f t="shared" si="4"/>
        <v>0.10135816635669741</v>
      </c>
      <c r="M12" s="11">
        <f t="shared" si="4"/>
        <v>9.8056930425920369E-2</v>
      </c>
      <c r="N12" s="11">
        <f t="shared" si="4"/>
        <v>9.5614263513999612E-2</v>
      </c>
      <c r="O12" s="11">
        <f t="shared" si="4"/>
        <v>9.5097010218556502E-2</v>
      </c>
      <c r="P12" s="11">
        <f t="shared" si="4"/>
        <v>9.1992000196090357E-2</v>
      </c>
      <c r="Q12" s="11">
        <f t="shared" si="4"/>
        <v>9.1501678579237619E-2</v>
      </c>
      <c r="R12" s="11">
        <f t="shared" si="4"/>
        <v>9.307168880913877E-2</v>
      </c>
      <c r="S12" s="11">
        <f t="shared" si="4"/>
        <v>9.4204546589665303E-2</v>
      </c>
      <c r="T12" s="11">
        <f t="shared" si="4"/>
        <v>9.5957772187013596E-2</v>
      </c>
      <c r="U12" s="11">
        <f t="shared" si="4"/>
        <v>9.7010389079908249E-2</v>
      </c>
      <c r="V12" s="11">
        <f t="shared" si="4"/>
        <v>9.0488817083655276E-2</v>
      </c>
      <c r="W12" s="11">
        <f t="shared" si="4"/>
        <v>9.1938665212983384E-2</v>
      </c>
      <c r="X12" s="11">
        <f t="shared" si="4"/>
        <v>9.4966058856254421E-2</v>
      </c>
      <c r="Y12" s="11">
        <f t="shared" si="4"/>
        <v>9.6380153725722256E-2</v>
      </c>
      <c r="Z12" s="11">
        <f t="shared" si="4"/>
        <v>9.7925765966827089E-2</v>
      </c>
      <c r="AA12" s="94"/>
    </row>
    <row r="13" spans="1:27" x14ac:dyDescent="0.25">
      <c r="A13" s="3" t="s">
        <v>151</v>
      </c>
      <c r="B13" s="11"/>
      <c r="C13" s="11"/>
      <c r="D13" s="11"/>
      <c r="E13" s="11"/>
      <c r="F13" s="11"/>
      <c r="G13" s="11"/>
      <c r="H13" s="11"/>
      <c r="I13" s="11"/>
      <c r="J13" s="11"/>
      <c r="K13" s="11"/>
      <c r="L13" s="11"/>
      <c r="M13" s="9">
        <f>SUM(B7:M7)</f>
        <v>1941727346.704</v>
      </c>
      <c r="N13" s="9">
        <f t="shared" ref="N13:Z13" si="5">SUM(C7:N7)</f>
        <v>1951067794.842</v>
      </c>
      <c r="O13" s="9">
        <f t="shared" si="5"/>
        <v>1973889855.227</v>
      </c>
      <c r="P13" s="9">
        <f t="shared" si="5"/>
        <v>2010516572.552464</v>
      </c>
      <c r="Q13" s="9">
        <f t="shared" si="5"/>
        <v>1988278203.2000003</v>
      </c>
      <c r="R13" s="9">
        <f t="shared" si="5"/>
        <v>2016408896.2470002</v>
      </c>
      <c r="S13" s="9">
        <f t="shared" si="5"/>
        <v>2021659386.6130009</v>
      </c>
      <c r="T13" s="9">
        <f t="shared" si="5"/>
        <v>2045267372.8780003</v>
      </c>
      <c r="U13" s="9">
        <f t="shared" si="5"/>
        <v>2105039732.2350006</v>
      </c>
      <c r="V13" s="9">
        <f t="shared" si="5"/>
        <v>2596977149.4960003</v>
      </c>
      <c r="W13" s="9">
        <f t="shared" si="5"/>
        <v>2661835598.7809997</v>
      </c>
      <c r="X13" s="9">
        <f t="shared" si="5"/>
        <v>2684468173.2939997</v>
      </c>
      <c r="Y13" s="9">
        <f t="shared" si="5"/>
        <v>2630346680.4799995</v>
      </c>
      <c r="Z13" s="9">
        <f t="shared" si="5"/>
        <v>2678384667.5919995</v>
      </c>
      <c r="AA13" s="94"/>
    </row>
    <row r="14" spans="1:27" x14ac:dyDescent="0.25">
      <c r="A14" s="3" t="s">
        <v>122</v>
      </c>
      <c r="B14" s="11"/>
      <c r="C14" s="11"/>
      <c r="D14" s="11"/>
      <c r="E14" s="11"/>
      <c r="F14" s="11"/>
      <c r="G14" s="11"/>
      <c r="H14" s="11"/>
      <c r="I14" s="11"/>
      <c r="J14" s="11"/>
      <c r="K14" s="11"/>
      <c r="L14" s="11"/>
      <c r="M14" s="11">
        <f t="shared" ref="M14:Z14" si="6">M13/M11</f>
        <v>7.2733445524467671E-2</v>
      </c>
      <c r="N14" s="11">
        <f t="shared" si="6"/>
        <v>7.245425763307152E-2</v>
      </c>
      <c r="O14" s="11">
        <f t="shared" si="6"/>
        <v>7.2734896331946186E-2</v>
      </c>
      <c r="P14" s="11">
        <f t="shared" si="6"/>
        <v>7.3242917353419576E-2</v>
      </c>
      <c r="Q14" s="11">
        <f t="shared" si="6"/>
        <v>7.167352245390593E-2</v>
      </c>
      <c r="R14" s="11">
        <f t="shared" si="6"/>
        <v>7.1855695430656633E-2</v>
      </c>
      <c r="S14" s="11">
        <f t="shared" si="6"/>
        <v>7.1202441468884881E-2</v>
      </c>
      <c r="T14" s="11">
        <f t="shared" si="6"/>
        <v>7.1318698145869511E-2</v>
      </c>
      <c r="U14" s="11">
        <f t="shared" si="6"/>
        <v>7.2672357518936512E-2</v>
      </c>
      <c r="V14" s="11">
        <f t="shared" si="6"/>
        <v>8.8736905417732936E-2</v>
      </c>
      <c r="W14" s="11">
        <f t="shared" si="6"/>
        <v>9.013343784016821E-2</v>
      </c>
      <c r="X14" s="11">
        <f t="shared" si="6"/>
        <v>9.0307331157075343E-2</v>
      </c>
      <c r="Y14" s="11">
        <f t="shared" si="6"/>
        <v>8.7756254028241693E-2</v>
      </c>
      <c r="Z14" s="11">
        <f t="shared" si="6"/>
        <v>8.8623818458759052E-2</v>
      </c>
      <c r="AA14" s="94"/>
    </row>
    <row r="15" spans="1:27" x14ac:dyDescent="0.25">
      <c r="A15" s="3" t="s">
        <v>178</v>
      </c>
      <c r="B15" s="90">
        <v>1166421413.76</v>
      </c>
      <c r="C15" s="90">
        <v>981496650.79000008</v>
      </c>
      <c r="D15" s="90">
        <v>902043999.03999996</v>
      </c>
      <c r="E15" s="90">
        <v>938535089.5</v>
      </c>
      <c r="F15" s="90">
        <v>1021976959.9400002</v>
      </c>
      <c r="G15" s="90">
        <v>1140194497.1699998</v>
      </c>
      <c r="H15" s="90">
        <v>1170980019.8500001</v>
      </c>
      <c r="I15" s="90">
        <v>1214501491.3399999</v>
      </c>
      <c r="J15" s="90">
        <v>1240143165.3500004</v>
      </c>
      <c r="K15" s="90">
        <v>1188044671.8199999</v>
      </c>
      <c r="L15" s="90">
        <v>1305316952.3100004</v>
      </c>
      <c r="M15" s="90">
        <v>1378493720.2900002</v>
      </c>
      <c r="N15" s="90">
        <v>1313401830.5000002</v>
      </c>
      <c r="O15" s="90">
        <v>1123418315.78</v>
      </c>
      <c r="P15" s="90">
        <v>1028772505.5800002</v>
      </c>
      <c r="Q15" s="90">
        <v>1012655145.4500002</v>
      </c>
      <c r="R15" s="90">
        <v>1124089795.8199999</v>
      </c>
      <c r="S15" s="90">
        <v>1253902515.4799995</v>
      </c>
      <c r="T15" s="90">
        <v>1270872602.3299997</v>
      </c>
      <c r="U15" s="90">
        <v>1378410491.4200001</v>
      </c>
      <c r="V15" s="90">
        <v>1363975988.4900002</v>
      </c>
      <c r="W15" s="90">
        <v>1347968606.6900001</v>
      </c>
      <c r="X15" s="90">
        <v>1468278902.2399998</v>
      </c>
      <c r="Y15" s="90">
        <v>1545672176.1099997</v>
      </c>
      <c r="Z15" s="90">
        <v>1578965985.6599998</v>
      </c>
      <c r="AA15" s="90">
        <v>1306092108.1200001</v>
      </c>
    </row>
    <row r="16" spans="1:27" x14ac:dyDescent="0.25">
      <c r="B16"/>
      <c r="C16"/>
      <c r="D16"/>
      <c r="E16"/>
      <c r="F16"/>
      <c r="G16"/>
      <c r="H16"/>
      <c r="I16"/>
      <c r="J16"/>
      <c r="K16"/>
      <c r="L16"/>
      <c r="M16"/>
      <c r="N16"/>
      <c r="O16"/>
      <c r="P16"/>
      <c r="Q16"/>
      <c r="R16"/>
      <c r="S16"/>
      <c r="T16"/>
      <c r="U16"/>
      <c r="V16"/>
      <c r="W16"/>
      <c r="X16"/>
      <c r="Y16"/>
      <c r="Z16"/>
    </row>
    <row r="17" spans="1:16282" s="14" customFormat="1" x14ac:dyDescent="0.25">
      <c r="A17" s="12" t="s">
        <v>39</v>
      </c>
      <c r="B17" s="15" t="s">
        <v>41</v>
      </c>
      <c r="C17" s="15" t="s">
        <v>41</v>
      </c>
      <c r="D17" s="15" t="s">
        <v>41</v>
      </c>
      <c r="E17" s="15" t="s">
        <v>41</v>
      </c>
      <c r="F17" s="15" t="s">
        <v>41</v>
      </c>
      <c r="G17" s="15" t="s">
        <v>41</v>
      </c>
      <c r="H17" s="15" t="s">
        <v>41</v>
      </c>
      <c r="I17" s="15" t="s">
        <v>41</v>
      </c>
      <c r="J17" s="15" t="s">
        <v>41</v>
      </c>
      <c r="K17" s="15" t="s">
        <v>41</v>
      </c>
      <c r="L17" s="15" t="s">
        <v>41</v>
      </c>
      <c r="M17" s="15" t="s">
        <v>41</v>
      </c>
      <c r="N17" s="13">
        <f>N18-N19</f>
        <v>188200000.00000003</v>
      </c>
      <c r="O17" s="13">
        <f>O18-O19</f>
        <v>191700000.00000003</v>
      </c>
      <c r="P17" s="13">
        <f t="shared" ref="P17:Z17" si="7">P18-P19</f>
        <v>148699999.99999997</v>
      </c>
      <c r="Q17" s="13">
        <f t="shared" si="7"/>
        <v>88299999.99999997</v>
      </c>
      <c r="R17" s="13">
        <f t="shared" si="7"/>
        <v>140525234</v>
      </c>
      <c r="S17" s="13">
        <f t="shared" si="7"/>
        <v>139105586.99999997</v>
      </c>
      <c r="T17" s="13">
        <f t="shared" si="7"/>
        <v>208609570.40000001</v>
      </c>
      <c r="U17" s="13">
        <f t="shared" si="7"/>
        <v>243979188.08000004</v>
      </c>
      <c r="V17" s="13">
        <f t="shared" si="7"/>
        <v>250978857.21999997</v>
      </c>
      <c r="W17" s="13">
        <f t="shared" si="7"/>
        <v>270045755.30000001</v>
      </c>
      <c r="X17" s="13">
        <f t="shared" si="7"/>
        <v>265950926.5</v>
      </c>
      <c r="Y17" s="13">
        <f t="shared" si="7"/>
        <v>277810986.29999995</v>
      </c>
      <c r="Z17" s="13">
        <f t="shared" si="7"/>
        <v>293920031.34999996</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row>
    <row r="18" spans="1:16282" s="14" customFormat="1" x14ac:dyDescent="0.25">
      <c r="A18" s="12" t="s">
        <v>40</v>
      </c>
      <c r="B18" s="15" t="s">
        <v>41</v>
      </c>
      <c r="C18" s="15" t="s">
        <v>41</v>
      </c>
      <c r="D18" s="15" t="s">
        <v>41</v>
      </c>
      <c r="E18" s="15" t="s">
        <v>41</v>
      </c>
      <c r="F18" s="15" t="s">
        <v>41</v>
      </c>
      <c r="G18" s="15" t="s">
        <v>41</v>
      </c>
      <c r="H18" s="15" t="s">
        <v>41</v>
      </c>
      <c r="I18" s="15" t="s">
        <v>41</v>
      </c>
      <c r="J18" s="15" t="s">
        <v>41</v>
      </c>
      <c r="K18" s="15" t="s">
        <v>41</v>
      </c>
      <c r="L18" s="15" t="s">
        <v>41</v>
      </c>
      <c r="M18" s="15" t="s">
        <v>41</v>
      </c>
      <c r="N18" s="13">
        <v>389074823.04000008</v>
      </c>
      <c r="O18" s="13">
        <v>372718286.46000004</v>
      </c>
      <c r="P18" s="13">
        <v>339984230.63999999</v>
      </c>
      <c r="Q18" s="13">
        <v>306581584.88999999</v>
      </c>
      <c r="R18" s="13">
        <v>294525546.87</v>
      </c>
      <c r="S18" s="13">
        <v>324807050.99000001</v>
      </c>
      <c r="T18" s="13">
        <v>372669741.75</v>
      </c>
      <c r="U18" s="13">
        <v>400728579.35000002</v>
      </c>
      <c r="V18" s="13">
        <v>437156063.29999995</v>
      </c>
      <c r="W18" s="13">
        <v>445270685.39000005</v>
      </c>
      <c r="X18" s="13">
        <v>442404373.09000003</v>
      </c>
      <c r="Y18" s="13">
        <v>472592139.51999998</v>
      </c>
      <c r="Z18" s="13">
        <v>480385519.02000004</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row>
    <row r="19" spans="1:16282" s="14" customFormat="1" x14ac:dyDescent="0.25">
      <c r="A19" s="12" t="s">
        <v>38</v>
      </c>
      <c r="B19" s="15" t="s">
        <v>41</v>
      </c>
      <c r="C19" s="15" t="s">
        <v>41</v>
      </c>
      <c r="D19" s="15" t="s">
        <v>41</v>
      </c>
      <c r="E19" s="15" t="s">
        <v>41</v>
      </c>
      <c r="F19" s="15" t="s">
        <v>41</v>
      </c>
      <c r="G19" s="15" t="s">
        <v>41</v>
      </c>
      <c r="H19" s="15" t="s">
        <v>41</v>
      </c>
      <c r="I19" s="15" t="s">
        <v>41</v>
      </c>
      <c r="J19" s="15" t="s">
        <v>41</v>
      </c>
      <c r="K19" s="15" t="s">
        <v>41</v>
      </c>
      <c r="L19" s="15" t="s">
        <v>41</v>
      </c>
      <c r="M19" s="15" t="s">
        <v>41</v>
      </c>
      <c r="N19" s="13">
        <v>200874823.04000005</v>
      </c>
      <c r="O19" s="13">
        <v>181018286.46000001</v>
      </c>
      <c r="P19" s="13">
        <v>191284230.64000002</v>
      </c>
      <c r="Q19" s="13">
        <v>218281584.89000002</v>
      </c>
      <c r="R19" s="13">
        <v>154000312.87</v>
      </c>
      <c r="S19" s="13">
        <v>185701463.99000004</v>
      </c>
      <c r="T19" s="13">
        <v>164060171.34999999</v>
      </c>
      <c r="U19" s="13">
        <v>156749391.26999998</v>
      </c>
      <c r="V19" s="13">
        <v>186177206.07999998</v>
      </c>
      <c r="W19" s="13">
        <v>175224930.09000003</v>
      </c>
      <c r="X19" s="13">
        <v>176453446.59000003</v>
      </c>
      <c r="Y19" s="13">
        <v>194781153.22000006</v>
      </c>
      <c r="Z19" s="13">
        <v>186465487.67000008</v>
      </c>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c r="BVI19"/>
      <c r="BVJ19"/>
      <c r="BVK19"/>
      <c r="BVL19"/>
      <c r="BVM19"/>
      <c r="BVN19"/>
      <c r="BVO19"/>
      <c r="BVP19"/>
      <c r="BVQ19"/>
      <c r="BVR19"/>
      <c r="BVS19"/>
      <c r="BVT19"/>
      <c r="BVU19"/>
      <c r="BVV19"/>
      <c r="BVW19"/>
      <c r="BVX19"/>
      <c r="BVY19"/>
      <c r="BVZ19"/>
      <c r="BWA19"/>
      <c r="BWB19"/>
      <c r="BWC19"/>
      <c r="BWD19"/>
      <c r="BWE19"/>
      <c r="BWF19"/>
      <c r="BWG19"/>
      <c r="BWH19"/>
      <c r="BWI19"/>
      <c r="BWJ19"/>
      <c r="BWK19"/>
      <c r="BWL19"/>
      <c r="BWM19"/>
      <c r="BWN19"/>
      <c r="BWO19"/>
      <c r="BWP19"/>
      <c r="BWQ19"/>
      <c r="BWR19"/>
      <c r="BWS19"/>
      <c r="BWT19"/>
      <c r="BWU19"/>
      <c r="BWV19"/>
      <c r="BWW19"/>
      <c r="BWX19"/>
      <c r="BWY19"/>
      <c r="BWZ19"/>
      <c r="BXA19"/>
      <c r="BXB19"/>
      <c r="BXC19"/>
      <c r="BXD19"/>
      <c r="BXE19"/>
      <c r="BXF19"/>
      <c r="BXG19"/>
      <c r="BXH19"/>
      <c r="BXI19"/>
      <c r="BXJ19"/>
      <c r="BXK19"/>
      <c r="BXL19"/>
      <c r="BXM19"/>
      <c r="BXN19"/>
      <c r="BXO19"/>
      <c r="BXP19"/>
      <c r="BXQ19"/>
      <c r="BXR19"/>
      <c r="BXS19"/>
      <c r="BXT19"/>
      <c r="BXU19"/>
      <c r="BXV19"/>
      <c r="BXW19"/>
      <c r="BXX19"/>
      <c r="BXY19"/>
      <c r="BXZ19"/>
      <c r="BYA19"/>
      <c r="BYB19"/>
      <c r="BYC19"/>
      <c r="BYD19"/>
      <c r="BYE19"/>
      <c r="BYF19"/>
      <c r="BYG19"/>
      <c r="BYH19"/>
      <c r="BYI19"/>
      <c r="BYJ19"/>
      <c r="BYK19"/>
      <c r="BYL19"/>
      <c r="BYM19"/>
      <c r="BYN19"/>
      <c r="BYO19"/>
      <c r="BYP19"/>
      <c r="BYQ19"/>
      <c r="BYR19"/>
      <c r="BYS19"/>
      <c r="BYT19"/>
      <c r="BYU19"/>
      <c r="BYV19"/>
      <c r="BYW19"/>
      <c r="BYX19"/>
      <c r="BYY19"/>
      <c r="BYZ19"/>
      <c r="BZA19"/>
      <c r="BZB19"/>
      <c r="BZC19"/>
      <c r="BZD19"/>
      <c r="BZE19"/>
      <c r="BZF19"/>
      <c r="BZG19"/>
      <c r="BZH19"/>
      <c r="BZI19"/>
      <c r="BZJ19"/>
      <c r="BZK19"/>
      <c r="BZL19"/>
      <c r="BZM19"/>
      <c r="BZN19"/>
      <c r="BZO19"/>
      <c r="BZP19"/>
      <c r="BZQ19"/>
      <c r="BZR19"/>
      <c r="BZS19"/>
      <c r="BZT19"/>
      <c r="BZU19"/>
      <c r="BZV19"/>
      <c r="BZW19"/>
      <c r="BZX19"/>
      <c r="BZY19"/>
      <c r="BZZ19"/>
      <c r="CAA19"/>
      <c r="CAB19"/>
      <c r="CAC19"/>
      <c r="CAD19"/>
      <c r="CAE19"/>
      <c r="CAF19"/>
      <c r="CAG19"/>
      <c r="CAH19"/>
      <c r="CAI19"/>
      <c r="CAJ19"/>
      <c r="CAK19"/>
      <c r="CAL19"/>
      <c r="CAM19"/>
      <c r="CAN19"/>
      <c r="CAO19"/>
      <c r="CAP19"/>
      <c r="CAQ19"/>
      <c r="CAR19"/>
      <c r="CAS19"/>
      <c r="CAT19"/>
      <c r="CAU19"/>
      <c r="CAV19"/>
      <c r="CAW19"/>
      <c r="CAX19"/>
      <c r="CAY19"/>
      <c r="CAZ19"/>
      <c r="CBA19"/>
      <c r="CBB19"/>
      <c r="CBC19"/>
      <c r="CBD19"/>
      <c r="CBE19"/>
      <c r="CBF19"/>
      <c r="CBG19"/>
      <c r="CBH19"/>
      <c r="CBI19"/>
      <c r="CBJ19"/>
      <c r="CBK19"/>
      <c r="CBL19"/>
      <c r="CBM19"/>
      <c r="CBN19"/>
      <c r="CBO19"/>
      <c r="CBP19"/>
      <c r="CBQ19"/>
      <c r="CBR19"/>
      <c r="CBS19"/>
      <c r="CBT19"/>
      <c r="CBU19"/>
      <c r="CBV19"/>
      <c r="CBW19"/>
      <c r="CBX19"/>
      <c r="CBY19"/>
      <c r="CBZ19"/>
      <c r="CCA19"/>
      <c r="CCB19"/>
      <c r="CCC19"/>
      <c r="CCD19"/>
      <c r="CCE19"/>
      <c r="CCF19"/>
      <c r="CCG19"/>
      <c r="CCH19"/>
      <c r="CCI19"/>
      <c r="CCJ19"/>
      <c r="CCK19"/>
      <c r="CCL19"/>
      <c r="CCM19"/>
      <c r="CCN19"/>
      <c r="CCO19"/>
      <c r="CCP19"/>
      <c r="CCQ19"/>
      <c r="CCR19"/>
      <c r="CCS19"/>
      <c r="CCT19"/>
      <c r="CCU19"/>
      <c r="CCV19"/>
      <c r="CCW19"/>
      <c r="CCX19"/>
      <c r="CCY19"/>
      <c r="CCZ19"/>
      <c r="CDA19"/>
      <c r="CDB19"/>
      <c r="CDC19"/>
      <c r="CDD19"/>
      <c r="CDE19"/>
      <c r="CDF19"/>
      <c r="CDG19"/>
      <c r="CDH19"/>
      <c r="CDI19"/>
      <c r="CDJ19"/>
      <c r="CDK19"/>
      <c r="CDL19"/>
      <c r="CDM19"/>
      <c r="CDN19"/>
      <c r="CDO19"/>
      <c r="CDP19"/>
      <c r="CDQ19"/>
      <c r="CDR19"/>
      <c r="CDS19"/>
      <c r="CDT19"/>
      <c r="CDU19"/>
      <c r="CDV19"/>
      <c r="CDW19"/>
      <c r="CDX19"/>
      <c r="CDY19"/>
      <c r="CDZ19"/>
      <c r="CEA19"/>
      <c r="CEB19"/>
      <c r="CEC19"/>
      <c r="CED19"/>
      <c r="CEE19"/>
      <c r="CEF19"/>
      <c r="CEG19"/>
      <c r="CEH19"/>
      <c r="CEI19"/>
      <c r="CEJ19"/>
      <c r="CEK19"/>
      <c r="CEL19"/>
      <c r="CEM19"/>
      <c r="CEN19"/>
      <c r="CEO19"/>
      <c r="CEP19"/>
      <c r="CEQ19"/>
      <c r="CER19"/>
      <c r="CES19"/>
      <c r="CET19"/>
      <c r="CEU19"/>
      <c r="CEV19"/>
      <c r="CEW19"/>
      <c r="CEX19"/>
      <c r="CEY19"/>
      <c r="CEZ19"/>
      <c r="CFA19"/>
      <c r="CFB19"/>
      <c r="CFC19"/>
      <c r="CFD19"/>
      <c r="CFE19"/>
      <c r="CFF19"/>
      <c r="CFG19"/>
      <c r="CFH19"/>
      <c r="CFI19"/>
      <c r="CFJ19"/>
      <c r="CFK19"/>
      <c r="CFL19"/>
      <c r="CFM19"/>
      <c r="CFN19"/>
      <c r="CFO19"/>
      <c r="CFP19"/>
      <c r="CFQ19"/>
      <c r="CFR19"/>
      <c r="CFS19"/>
      <c r="CFT19"/>
      <c r="CFU19"/>
      <c r="CFV19"/>
      <c r="CFW19"/>
      <c r="CFX19"/>
      <c r="CFY19"/>
      <c r="CFZ19"/>
      <c r="CGA19"/>
      <c r="CGB19"/>
      <c r="CGC19"/>
      <c r="CGD19"/>
      <c r="CGE19"/>
      <c r="CGF19"/>
      <c r="CGG19"/>
      <c r="CGH19"/>
      <c r="CGI19"/>
      <c r="CGJ19"/>
      <c r="CGK19"/>
      <c r="CGL19"/>
      <c r="CGM19"/>
      <c r="CGN19"/>
      <c r="CGO19"/>
      <c r="CGP19"/>
      <c r="CGQ19"/>
      <c r="CGR19"/>
      <c r="CGS19"/>
      <c r="CGT19"/>
      <c r="CGU19"/>
      <c r="CGV19"/>
      <c r="CGW19"/>
      <c r="CGX19"/>
      <c r="CGY19"/>
      <c r="CGZ19"/>
      <c r="CHA19"/>
      <c r="CHB19"/>
      <c r="CHC19"/>
      <c r="CHD19"/>
      <c r="CHE19"/>
      <c r="CHF19"/>
      <c r="CHG19"/>
      <c r="CHH19"/>
      <c r="CHI19"/>
      <c r="CHJ19"/>
      <c r="CHK19"/>
      <c r="CHL19"/>
      <c r="CHM19"/>
      <c r="CHN19"/>
      <c r="CHO19"/>
      <c r="CHP19"/>
      <c r="CHQ19"/>
      <c r="CHR19"/>
      <c r="CHS19"/>
      <c r="CHT19"/>
      <c r="CHU19"/>
      <c r="CHV19"/>
      <c r="CHW19"/>
      <c r="CHX19"/>
      <c r="CHY19"/>
      <c r="CHZ19"/>
      <c r="CIA19"/>
      <c r="CIB19"/>
      <c r="CIC19"/>
      <c r="CID19"/>
      <c r="CIE19"/>
      <c r="CIF19"/>
      <c r="CIG19"/>
      <c r="CIH19"/>
      <c r="CII19"/>
      <c r="CIJ19"/>
      <c r="CIK19"/>
      <c r="CIL19"/>
      <c r="CIM19"/>
      <c r="CIN19"/>
      <c r="CIO19"/>
      <c r="CIP19"/>
      <c r="CIQ19"/>
      <c r="CIR19"/>
      <c r="CIS19"/>
      <c r="CIT19"/>
      <c r="CIU19"/>
      <c r="CIV19"/>
      <c r="CIW19"/>
      <c r="CIX19"/>
      <c r="CIY19"/>
      <c r="CIZ19"/>
      <c r="CJA19"/>
      <c r="CJB19"/>
      <c r="CJC19"/>
      <c r="CJD19"/>
      <c r="CJE19"/>
      <c r="CJF19"/>
      <c r="CJG19"/>
      <c r="CJH19"/>
      <c r="CJI19"/>
      <c r="CJJ19"/>
      <c r="CJK19"/>
      <c r="CJL19"/>
      <c r="CJM19"/>
      <c r="CJN19"/>
      <c r="CJO19"/>
      <c r="CJP19"/>
      <c r="CJQ19"/>
      <c r="CJR19"/>
      <c r="CJS19"/>
      <c r="CJT19"/>
      <c r="CJU19"/>
      <c r="CJV19"/>
      <c r="CJW19"/>
      <c r="CJX19"/>
      <c r="CJY19"/>
      <c r="CJZ19"/>
      <c r="CKA19"/>
      <c r="CKB19"/>
      <c r="CKC19"/>
      <c r="CKD19"/>
      <c r="CKE19"/>
      <c r="CKF19"/>
      <c r="CKG19"/>
      <c r="CKH19"/>
      <c r="CKI19"/>
      <c r="CKJ19"/>
      <c r="CKK19"/>
      <c r="CKL19"/>
      <c r="CKM19"/>
      <c r="CKN19"/>
      <c r="CKO19"/>
      <c r="CKP19"/>
      <c r="CKQ19"/>
      <c r="CKR19"/>
      <c r="CKS19"/>
      <c r="CKT19"/>
      <c r="CKU19"/>
      <c r="CKV19"/>
      <c r="CKW19"/>
      <c r="CKX19"/>
      <c r="CKY19"/>
      <c r="CKZ19"/>
      <c r="CLA19"/>
      <c r="CLB19"/>
      <c r="CLC19"/>
      <c r="CLD19"/>
      <c r="CLE19"/>
      <c r="CLF19"/>
      <c r="CLG19"/>
      <c r="CLH19"/>
      <c r="CLI19"/>
      <c r="CLJ19"/>
      <c r="CLK19"/>
      <c r="CLL19"/>
      <c r="CLM19"/>
      <c r="CLN19"/>
      <c r="CLO19"/>
      <c r="CLP19"/>
      <c r="CLQ19"/>
      <c r="CLR19"/>
      <c r="CLS19"/>
      <c r="CLT19"/>
      <c r="CLU19"/>
      <c r="CLV19"/>
      <c r="CLW19"/>
      <c r="CLX19"/>
      <c r="CLY19"/>
      <c r="CLZ19"/>
      <c r="CMA19"/>
      <c r="CMB19"/>
      <c r="CMC19"/>
      <c r="CMD19"/>
      <c r="CME19"/>
      <c r="CMF19"/>
      <c r="CMG19"/>
      <c r="CMH19"/>
      <c r="CMI19"/>
      <c r="CMJ19"/>
      <c r="CMK19"/>
      <c r="CML19"/>
      <c r="CMM19"/>
      <c r="CMN19"/>
      <c r="CMO19"/>
      <c r="CMP19"/>
      <c r="CMQ19"/>
      <c r="CMR19"/>
      <c r="CMS19"/>
      <c r="CMT19"/>
      <c r="CMU19"/>
      <c r="CMV19"/>
      <c r="CMW19"/>
      <c r="CMX19"/>
      <c r="CMY19"/>
      <c r="CMZ19"/>
      <c r="CNA19"/>
      <c r="CNB19"/>
      <c r="CNC19"/>
      <c r="CND19"/>
      <c r="CNE19"/>
      <c r="CNF19"/>
      <c r="CNG19"/>
      <c r="CNH19"/>
      <c r="CNI19"/>
      <c r="CNJ19"/>
      <c r="CNK19"/>
      <c r="CNL19"/>
      <c r="CNM19"/>
      <c r="CNN19"/>
      <c r="CNO19"/>
      <c r="CNP19"/>
      <c r="CNQ19"/>
      <c r="CNR19"/>
      <c r="CNS19"/>
      <c r="CNT19"/>
      <c r="CNU19"/>
      <c r="CNV19"/>
      <c r="CNW19"/>
      <c r="CNX19"/>
      <c r="CNY19"/>
      <c r="CNZ19"/>
      <c r="COA19"/>
      <c r="COB19"/>
      <c r="COC19"/>
      <c r="COD19"/>
      <c r="COE19"/>
      <c r="COF19"/>
      <c r="COG19"/>
      <c r="COH19"/>
      <c r="COI19"/>
      <c r="COJ19"/>
      <c r="COK19"/>
      <c r="COL19"/>
      <c r="COM19"/>
      <c r="CON19"/>
      <c r="COO19"/>
      <c r="COP19"/>
      <c r="COQ19"/>
      <c r="COR19"/>
      <c r="COS19"/>
      <c r="COT19"/>
      <c r="COU19"/>
      <c r="COV19"/>
      <c r="COW19"/>
      <c r="COX19"/>
      <c r="COY19"/>
      <c r="COZ19"/>
      <c r="CPA19"/>
      <c r="CPB19"/>
      <c r="CPC19"/>
      <c r="CPD19"/>
      <c r="CPE19"/>
      <c r="CPF19"/>
      <c r="CPG19"/>
      <c r="CPH19"/>
      <c r="CPI19"/>
      <c r="CPJ19"/>
      <c r="CPK19"/>
      <c r="CPL19"/>
      <c r="CPM19"/>
      <c r="CPN19"/>
      <c r="CPO19"/>
      <c r="CPP19"/>
      <c r="CPQ19"/>
      <c r="CPR19"/>
      <c r="CPS19"/>
      <c r="CPT19"/>
      <c r="CPU19"/>
      <c r="CPV19"/>
      <c r="CPW19"/>
      <c r="CPX19"/>
      <c r="CPY19"/>
      <c r="CPZ19"/>
      <c r="CQA19"/>
      <c r="CQB19"/>
      <c r="CQC19"/>
      <c r="CQD19"/>
      <c r="CQE19"/>
      <c r="CQF19"/>
      <c r="CQG19"/>
      <c r="CQH19"/>
      <c r="CQI19"/>
      <c r="CQJ19"/>
      <c r="CQK19"/>
      <c r="CQL19"/>
      <c r="CQM19"/>
      <c r="CQN19"/>
      <c r="CQO19"/>
      <c r="CQP19"/>
      <c r="CQQ19"/>
      <c r="CQR19"/>
      <c r="CQS19"/>
      <c r="CQT19"/>
      <c r="CQU19"/>
      <c r="CQV19"/>
      <c r="CQW19"/>
      <c r="CQX19"/>
      <c r="CQY19"/>
      <c r="CQZ19"/>
      <c r="CRA19"/>
      <c r="CRB19"/>
      <c r="CRC19"/>
      <c r="CRD19"/>
      <c r="CRE19"/>
      <c r="CRF19"/>
      <c r="CRG19"/>
      <c r="CRH19"/>
      <c r="CRI19"/>
      <c r="CRJ19"/>
      <c r="CRK19"/>
      <c r="CRL19"/>
      <c r="CRM19"/>
      <c r="CRN19"/>
      <c r="CRO19"/>
      <c r="CRP19"/>
      <c r="CRQ19"/>
      <c r="CRR19"/>
      <c r="CRS19"/>
      <c r="CRT19"/>
      <c r="CRU19"/>
      <c r="CRV19"/>
      <c r="CRW19"/>
      <c r="CRX19"/>
      <c r="CRY19"/>
      <c r="CRZ19"/>
      <c r="CSA19"/>
      <c r="CSB19"/>
      <c r="CSC19"/>
      <c r="CSD19"/>
      <c r="CSE19"/>
      <c r="CSF19"/>
      <c r="CSG19"/>
      <c r="CSH19"/>
      <c r="CSI19"/>
      <c r="CSJ19"/>
      <c r="CSK19"/>
      <c r="CSL19"/>
      <c r="CSM19"/>
      <c r="CSN19"/>
      <c r="CSO19"/>
      <c r="CSP19"/>
      <c r="CSQ19"/>
      <c r="CSR19"/>
      <c r="CSS19"/>
      <c r="CST19"/>
      <c r="CSU19"/>
      <c r="CSV19"/>
      <c r="CSW19"/>
      <c r="CSX19"/>
      <c r="CSY19"/>
      <c r="CSZ19"/>
      <c r="CTA19"/>
      <c r="CTB19"/>
      <c r="CTC19"/>
      <c r="CTD19"/>
      <c r="CTE19"/>
      <c r="CTF19"/>
      <c r="CTG19"/>
      <c r="CTH19"/>
      <c r="CTI19"/>
      <c r="CTJ19"/>
      <c r="CTK19"/>
      <c r="CTL19"/>
      <c r="CTM19"/>
      <c r="CTN19"/>
      <c r="CTO19"/>
      <c r="CTP19"/>
      <c r="CTQ19"/>
      <c r="CTR19"/>
      <c r="CTS19"/>
      <c r="CTT19"/>
      <c r="CTU19"/>
      <c r="CTV19"/>
      <c r="CTW19"/>
      <c r="CTX19"/>
      <c r="CTY19"/>
      <c r="CTZ19"/>
      <c r="CUA19"/>
      <c r="CUB19"/>
      <c r="CUC19"/>
      <c r="CUD19"/>
      <c r="CUE19"/>
      <c r="CUF19"/>
      <c r="CUG19"/>
      <c r="CUH19"/>
      <c r="CUI19"/>
      <c r="CUJ19"/>
      <c r="CUK19"/>
      <c r="CUL19"/>
      <c r="CUM19"/>
      <c r="CUN19"/>
      <c r="CUO19"/>
      <c r="CUP19"/>
      <c r="CUQ19"/>
      <c r="CUR19"/>
      <c r="CUS19"/>
      <c r="CUT19"/>
      <c r="CUU19"/>
      <c r="CUV19"/>
      <c r="CUW19"/>
      <c r="CUX19"/>
      <c r="CUY19"/>
      <c r="CUZ19"/>
      <c r="CVA19"/>
      <c r="CVB19"/>
      <c r="CVC19"/>
      <c r="CVD19"/>
      <c r="CVE19"/>
      <c r="CVF19"/>
      <c r="CVG19"/>
      <c r="CVH19"/>
      <c r="CVI19"/>
      <c r="CVJ19"/>
      <c r="CVK19"/>
      <c r="CVL19"/>
      <c r="CVM19"/>
      <c r="CVN19"/>
      <c r="CVO19"/>
      <c r="CVP19"/>
      <c r="CVQ19"/>
      <c r="CVR19"/>
      <c r="CVS19"/>
      <c r="CVT19"/>
      <c r="CVU19"/>
      <c r="CVV19"/>
      <c r="CVW19"/>
      <c r="CVX19"/>
      <c r="CVY19"/>
      <c r="CVZ19"/>
      <c r="CWA19"/>
      <c r="CWB19"/>
      <c r="CWC19"/>
      <c r="CWD19"/>
      <c r="CWE19"/>
      <c r="CWF19"/>
      <c r="CWG19"/>
      <c r="CWH19"/>
      <c r="CWI19"/>
      <c r="CWJ19"/>
      <c r="CWK19"/>
      <c r="CWL19"/>
      <c r="CWM19"/>
      <c r="CWN19"/>
      <c r="CWO19"/>
      <c r="CWP19"/>
      <c r="CWQ19"/>
      <c r="CWR19"/>
      <c r="CWS19"/>
      <c r="CWT19"/>
      <c r="CWU19"/>
      <c r="CWV19"/>
      <c r="CWW19"/>
      <c r="CWX19"/>
      <c r="CWY19"/>
      <c r="CWZ19"/>
      <c r="CXA19"/>
      <c r="CXB19"/>
      <c r="CXC19"/>
      <c r="CXD19"/>
      <c r="CXE19"/>
      <c r="CXF19"/>
      <c r="CXG19"/>
      <c r="CXH19"/>
      <c r="CXI19"/>
      <c r="CXJ19"/>
      <c r="CXK19"/>
      <c r="CXL19"/>
      <c r="CXM19"/>
      <c r="CXN19"/>
      <c r="CXO19"/>
      <c r="CXP19"/>
      <c r="CXQ19"/>
      <c r="CXR19"/>
      <c r="CXS19"/>
      <c r="CXT19"/>
      <c r="CXU19"/>
      <c r="CXV19"/>
      <c r="CXW19"/>
      <c r="CXX19"/>
      <c r="CXY19"/>
      <c r="CXZ19"/>
      <c r="CYA19"/>
      <c r="CYB19"/>
      <c r="CYC19"/>
      <c r="CYD19"/>
      <c r="CYE19"/>
      <c r="CYF19"/>
      <c r="CYG19"/>
      <c r="CYH19"/>
      <c r="CYI19"/>
      <c r="CYJ19"/>
      <c r="CYK19"/>
      <c r="CYL19"/>
      <c r="CYM19"/>
      <c r="CYN19"/>
      <c r="CYO19"/>
      <c r="CYP19"/>
      <c r="CYQ19"/>
      <c r="CYR19"/>
      <c r="CYS19"/>
      <c r="CYT19"/>
      <c r="CYU19"/>
      <c r="CYV19"/>
      <c r="CYW19"/>
      <c r="CYX19"/>
      <c r="CYY19"/>
      <c r="CYZ19"/>
      <c r="CZA19"/>
      <c r="CZB19"/>
      <c r="CZC19"/>
      <c r="CZD19"/>
      <c r="CZE19"/>
      <c r="CZF19"/>
      <c r="CZG19"/>
      <c r="CZH19"/>
      <c r="CZI19"/>
      <c r="CZJ19"/>
      <c r="CZK19"/>
      <c r="CZL19"/>
      <c r="CZM19"/>
      <c r="CZN19"/>
      <c r="CZO19"/>
      <c r="CZP19"/>
      <c r="CZQ19"/>
      <c r="CZR19"/>
      <c r="CZS19"/>
      <c r="CZT19"/>
      <c r="CZU19"/>
      <c r="CZV19"/>
      <c r="CZW19"/>
      <c r="CZX19"/>
      <c r="CZY19"/>
      <c r="CZZ19"/>
      <c r="DAA19"/>
      <c r="DAB19"/>
      <c r="DAC19"/>
      <c r="DAD19"/>
      <c r="DAE19"/>
      <c r="DAF19"/>
      <c r="DAG19"/>
      <c r="DAH19"/>
      <c r="DAI19"/>
      <c r="DAJ19"/>
      <c r="DAK19"/>
      <c r="DAL19"/>
      <c r="DAM19"/>
      <c r="DAN19"/>
      <c r="DAO19"/>
      <c r="DAP19"/>
      <c r="DAQ19"/>
      <c r="DAR19"/>
      <c r="DAS19"/>
      <c r="DAT19"/>
      <c r="DAU19"/>
      <c r="DAV19"/>
      <c r="DAW19"/>
      <c r="DAX19"/>
      <c r="DAY19"/>
      <c r="DAZ19"/>
      <c r="DBA19"/>
      <c r="DBB19"/>
      <c r="DBC19"/>
      <c r="DBD19"/>
      <c r="DBE19"/>
      <c r="DBF19"/>
      <c r="DBG19"/>
      <c r="DBH19"/>
      <c r="DBI19"/>
      <c r="DBJ19"/>
      <c r="DBK19"/>
      <c r="DBL19"/>
      <c r="DBM19"/>
      <c r="DBN19"/>
      <c r="DBO19"/>
      <c r="DBP19"/>
      <c r="DBQ19"/>
      <c r="DBR19"/>
      <c r="DBS19"/>
      <c r="DBT19"/>
      <c r="DBU19"/>
      <c r="DBV19"/>
      <c r="DBW19"/>
      <c r="DBX19"/>
      <c r="DBY19"/>
      <c r="DBZ19"/>
      <c r="DCA19"/>
      <c r="DCB19"/>
      <c r="DCC19"/>
      <c r="DCD19"/>
      <c r="DCE19"/>
      <c r="DCF19"/>
      <c r="DCG19"/>
      <c r="DCH19"/>
      <c r="DCI19"/>
      <c r="DCJ19"/>
      <c r="DCK19"/>
      <c r="DCL19"/>
      <c r="DCM19"/>
      <c r="DCN19"/>
      <c r="DCO19"/>
      <c r="DCP19"/>
      <c r="DCQ19"/>
      <c r="DCR19"/>
      <c r="DCS19"/>
      <c r="DCT19"/>
      <c r="DCU19"/>
      <c r="DCV19"/>
      <c r="DCW19"/>
      <c r="DCX19"/>
      <c r="DCY19"/>
      <c r="DCZ19"/>
      <c r="DDA19"/>
      <c r="DDB19"/>
      <c r="DDC19"/>
      <c r="DDD19"/>
      <c r="DDE19"/>
      <c r="DDF19"/>
      <c r="DDG19"/>
      <c r="DDH19"/>
      <c r="DDI19"/>
      <c r="DDJ19"/>
      <c r="DDK19"/>
      <c r="DDL19"/>
      <c r="DDM19"/>
      <c r="DDN19"/>
      <c r="DDO19"/>
      <c r="DDP19"/>
      <c r="DDQ19"/>
      <c r="DDR19"/>
      <c r="DDS19"/>
      <c r="DDT19"/>
      <c r="DDU19"/>
      <c r="DDV19"/>
      <c r="DDW19"/>
      <c r="DDX19"/>
      <c r="DDY19"/>
      <c r="DDZ19"/>
      <c r="DEA19"/>
      <c r="DEB19"/>
      <c r="DEC19"/>
      <c r="DED19"/>
      <c r="DEE19"/>
      <c r="DEF19"/>
      <c r="DEG19"/>
      <c r="DEH19"/>
      <c r="DEI19"/>
      <c r="DEJ19"/>
      <c r="DEK19"/>
      <c r="DEL19"/>
      <c r="DEM19"/>
      <c r="DEN19"/>
      <c r="DEO19"/>
      <c r="DEP19"/>
      <c r="DEQ19"/>
      <c r="DER19"/>
      <c r="DES19"/>
      <c r="DET19"/>
      <c r="DEU19"/>
      <c r="DEV19"/>
      <c r="DEW19"/>
      <c r="DEX19"/>
      <c r="DEY19"/>
      <c r="DEZ19"/>
      <c r="DFA19"/>
      <c r="DFB19"/>
      <c r="DFC19"/>
      <c r="DFD19"/>
      <c r="DFE19"/>
      <c r="DFF19"/>
      <c r="DFG19"/>
      <c r="DFH19"/>
      <c r="DFI19"/>
      <c r="DFJ19"/>
      <c r="DFK19"/>
      <c r="DFL19"/>
      <c r="DFM19"/>
      <c r="DFN19"/>
      <c r="DFO19"/>
      <c r="DFP19"/>
      <c r="DFQ19"/>
      <c r="DFR19"/>
      <c r="DFS19"/>
      <c r="DFT19"/>
      <c r="DFU19"/>
      <c r="DFV19"/>
      <c r="DFW19"/>
      <c r="DFX19"/>
      <c r="DFY19"/>
      <c r="DFZ19"/>
      <c r="DGA19"/>
      <c r="DGB19"/>
      <c r="DGC19"/>
      <c r="DGD19"/>
      <c r="DGE19"/>
      <c r="DGF19"/>
      <c r="DGG19"/>
      <c r="DGH19"/>
      <c r="DGI19"/>
      <c r="DGJ19"/>
      <c r="DGK19"/>
      <c r="DGL19"/>
      <c r="DGM19"/>
      <c r="DGN19"/>
      <c r="DGO19"/>
      <c r="DGP19"/>
      <c r="DGQ19"/>
      <c r="DGR19"/>
      <c r="DGS19"/>
      <c r="DGT19"/>
      <c r="DGU19"/>
      <c r="DGV19"/>
      <c r="DGW19"/>
      <c r="DGX19"/>
      <c r="DGY19"/>
      <c r="DGZ19"/>
      <c r="DHA19"/>
      <c r="DHB19"/>
      <c r="DHC19"/>
      <c r="DHD19"/>
      <c r="DHE19"/>
      <c r="DHF19"/>
      <c r="DHG19"/>
      <c r="DHH19"/>
      <c r="DHI19"/>
      <c r="DHJ19"/>
      <c r="DHK19"/>
      <c r="DHL19"/>
      <c r="DHM19"/>
      <c r="DHN19"/>
      <c r="DHO19"/>
      <c r="DHP19"/>
      <c r="DHQ19"/>
      <c r="DHR19"/>
      <c r="DHS19"/>
      <c r="DHT19"/>
      <c r="DHU19"/>
      <c r="DHV19"/>
      <c r="DHW19"/>
      <c r="DHX19"/>
      <c r="DHY19"/>
      <c r="DHZ19"/>
      <c r="DIA19"/>
      <c r="DIB19"/>
      <c r="DIC19"/>
      <c r="DID19"/>
      <c r="DIE19"/>
      <c r="DIF19"/>
      <c r="DIG19"/>
      <c r="DIH19"/>
      <c r="DII19"/>
      <c r="DIJ19"/>
      <c r="DIK19"/>
      <c r="DIL19"/>
      <c r="DIM19"/>
      <c r="DIN19"/>
      <c r="DIO19"/>
      <c r="DIP19"/>
      <c r="DIQ19"/>
      <c r="DIR19"/>
      <c r="DIS19"/>
      <c r="DIT19"/>
      <c r="DIU19"/>
      <c r="DIV19"/>
      <c r="DIW19"/>
      <c r="DIX19"/>
      <c r="DIY19"/>
      <c r="DIZ19"/>
      <c r="DJA19"/>
      <c r="DJB19"/>
      <c r="DJC19"/>
      <c r="DJD19"/>
      <c r="DJE19"/>
      <c r="DJF19"/>
      <c r="DJG19"/>
      <c r="DJH19"/>
      <c r="DJI19"/>
      <c r="DJJ19"/>
      <c r="DJK19"/>
      <c r="DJL19"/>
      <c r="DJM19"/>
      <c r="DJN19"/>
      <c r="DJO19"/>
      <c r="DJP19"/>
      <c r="DJQ19"/>
      <c r="DJR19"/>
      <c r="DJS19"/>
      <c r="DJT19"/>
      <c r="DJU19"/>
      <c r="DJV19"/>
      <c r="DJW19"/>
      <c r="DJX19"/>
      <c r="DJY19"/>
      <c r="DJZ19"/>
      <c r="DKA19"/>
      <c r="DKB19"/>
      <c r="DKC19"/>
      <c r="DKD19"/>
      <c r="DKE19"/>
      <c r="DKF19"/>
      <c r="DKG19"/>
      <c r="DKH19"/>
      <c r="DKI19"/>
      <c r="DKJ19"/>
      <c r="DKK19"/>
      <c r="DKL19"/>
      <c r="DKM19"/>
      <c r="DKN19"/>
      <c r="DKO19"/>
      <c r="DKP19"/>
      <c r="DKQ19"/>
      <c r="DKR19"/>
      <c r="DKS19"/>
      <c r="DKT19"/>
      <c r="DKU19"/>
      <c r="DKV19"/>
      <c r="DKW19"/>
      <c r="DKX19"/>
      <c r="DKY19"/>
      <c r="DKZ19"/>
      <c r="DLA19"/>
      <c r="DLB19"/>
      <c r="DLC19"/>
      <c r="DLD19"/>
      <c r="DLE19"/>
      <c r="DLF19"/>
      <c r="DLG19"/>
      <c r="DLH19"/>
      <c r="DLI19"/>
      <c r="DLJ19"/>
      <c r="DLK19"/>
      <c r="DLL19"/>
      <c r="DLM19"/>
      <c r="DLN19"/>
      <c r="DLO19"/>
      <c r="DLP19"/>
      <c r="DLQ19"/>
      <c r="DLR19"/>
      <c r="DLS19"/>
      <c r="DLT19"/>
      <c r="DLU19"/>
      <c r="DLV19"/>
      <c r="DLW19"/>
      <c r="DLX19"/>
      <c r="DLY19"/>
      <c r="DLZ19"/>
      <c r="DMA19"/>
      <c r="DMB19"/>
      <c r="DMC19"/>
      <c r="DMD19"/>
      <c r="DME19"/>
      <c r="DMF19"/>
      <c r="DMG19"/>
      <c r="DMH19"/>
      <c r="DMI19"/>
      <c r="DMJ19"/>
      <c r="DMK19"/>
      <c r="DML19"/>
      <c r="DMM19"/>
      <c r="DMN19"/>
      <c r="DMO19"/>
      <c r="DMP19"/>
      <c r="DMQ19"/>
      <c r="DMR19"/>
      <c r="DMS19"/>
      <c r="DMT19"/>
      <c r="DMU19"/>
      <c r="DMV19"/>
      <c r="DMW19"/>
      <c r="DMX19"/>
      <c r="DMY19"/>
      <c r="DMZ19"/>
      <c r="DNA19"/>
      <c r="DNB19"/>
      <c r="DNC19"/>
      <c r="DND19"/>
      <c r="DNE19"/>
      <c r="DNF19"/>
      <c r="DNG19"/>
      <c r="DNH19"/>
      <c r="DNI19"/>
      <c r="DNJ19"/>
      <c r="DNK19"/>
      <c r="DNL19"/>
      <c r="DNM19"/>
      <c r="DNN19"/>
      <c r="DNO19"/>
      <c r="DNP19"/>
      <c r="DNQ19"/>
      <c r="DNR19"/>
      <c r="DNS19"/>
      <c r="DNT19"/>
      <c r="DNU19"/>
      <c r="DNV19"/>
      <c r="DNW19"/>
      <c r="DNX19"/>
      <c r="DNY19"/>
      <c r="DNZ19"/>
      <c r="DOA19"/>
      <c r="DOB19"/>
      <c r="DOC19"/>
      <c r="DOD19"/>
      <c r="DOE19"/>
      <c r="DOF19"/>
      <c r="DOG19"/>
      <c r="DOH19"/>
      <c r="DOI19"/>
      <c r="DOJ19"/>
      <c r="DOK19"/>
      <c r="DOL19"/>
      <c r="DOM19"/>
      <c r="DON19"/>
      <c r="DOO19"/>
      <c r="DOP19"/>
      <c r="DOQ19"/>
      <c r="DOR19"/>
      <c r="DOS19"/>
      <c r="DOT19"/>
      <c r="DOU19"/>
      <c r="DOV19"/>
      <c r="DOW19"/>
      <c r="DOX19"/>
      <c r="DOY19"/>
      <c r="DOZ19"/>
      <c r="DPA19"/>
      <c r="DPB19"/>
      <c r="DPC19"/>
      <c r="DPD19"/>
      <c r="DPE19"/>
      <c r="DPF19"/>
      <c r="DPG19"/>
      <c r="DPH19"/>
      <c r="DPI19"/>
      <c r="DPJ19"/>
      <c r="DPK19"/>
      <c r="DPL19"/>
      <c r="DPM19"/>
      <c r="DPN19"/>
      <c r="DPO19"/>
      <c r="DPP19"/>
      <c r="DPQ19"/>
      <c r="DPR19"/>
      <c r="DPS19"/>
      <c r="DPT19"/>
      <c r="DPU19"/>
      <c r="DPV19"/>
      <c r="DPW19"/>
      <c r="DPX19"/>
      <c r="DPY19"/>
      <c r="DPZ19"/>
      <c r="DQA19"/>
      <c r="DQB19"/>
      <c r="DQC19"/>
      <c r="DQD19"/>
      <c r="DQE19"/>
      <c r="DQF19"/>
      <c r="DQG19"/>
      <c r="DQH19"/>
      <c r="DQI19"/>
      <c r="DQJ19"/>
      <c r="DQK19"/>
      <c r="DQL19"/>
      <c r="DQM19"/>
      <c r="DQN19"/>
      <c r="DQO19"/>
      <c r="DQP19"/>
      <c r="DQQ19"/>
      <c r="DQR19"/>
      <c r="DQS19"/>
      <c r="DQT19"/>
      <c r="DQU19"/>
      <c r="DQV19"/>
      <c r="DQW19"/>
      <c r="DQX19"/>
      <c r="DQY19"/>
      <c r="DQZ19"/>
      <c r="DRA19"/>
      <c r="DRB19"/>
      <c r="DRC19"/>
      <c r="DRD19"/>
      <c r="DRE19"/>
      <c r="DRF19"/>
      <c r="DRG19"/>
      <c r="DRH19"/>
      <c r="DRI19"/>
      <c r="DRJ19"/>
      <c r="DRK19"/>
      <c r="DRL19"/>
      <c r="DRM19"/>
      <c r="DRN19"/>
      <c r="DRO19"/>
      <c r="DRP19"/>
      <c r="DRQ19"/>
      <c r="DRR19"/>
      <c r="DRS19"/>
      <c r="DRT19"/>
      <c r="DRU19"/>
      <c r="DRV19"/>
      <c r="DRW19"/>
      <c r="DRX19"/>
      <c r="DRY19"/>
      <c r="DRZ19"/>
      <c r="DSA19"/>
      <c r="DSB19"/>
      <c r="DSC19"/>
      <c r="DSD19"/>
      <c r="DSE19"/>
      <c r="DSF19"/>
      <c r="DSG19"/>
      <c r="DSH19"/>
      <c r="DSI19"/>
      <c r="DSJ19"/>
      <c r="DSK19"/>
      <c r="DSL19"/>
      <c r="DSM19"/>
      <c r="DSN19"/>
      <c r="DSO19"/>
      <c r="DSP19"/>
      <c r="DSQ19"/>
      <c r="DSR19"/>
      <c r="DSS19"/>
      <c r="DST19"/>
      <c r="DSU19"/>
      <c r="DSV19"/>
      <c r="DSW19"/>
      <c r="DSX19"/>
      <c r="DSY19"/>
      <c r="DSZ19"/>
      <c r="DTA19"/>
      <c r="DTB19"/>
      <c r="DTC19"/>
      <c r="DTD19"/>
      <c r="DTE19"/>
      <c r="DTF19"/>
      <c r="DTG19"/>
      <c r="DTH19"/>
      <c r="DTI19"/>
      <c r="DTJ19"/>
      <c r="DTK19"/>
      <c r="DTL19"/>
      <c r="DTM19"/>
      <c r="DTN19"/>
      <c r="DTO19"/>
      <c r="DTP19"/>
      <c r="DTQ19"/>
      <c r="DTR19"/>
      <c r="DTS19"/>
      <c r="DTT19"/>
      <c r="DTU19"/>
      <c r="DTV19"/>
      <c r="DTW19"/>
      <c r="DTX19"/>
      <c r="DTY19"/>
      <c r="DTZ19"/>
      <c r="DUA19"/>
      <c r="DUB19"/>
      <c r="DUC19"/>
      <c r="DUD19"/>
      <c r="DUE19"/>
      <c r="DUF19"/>
      <c r="DUG19"/>
      <c r="DUH19"/>
      <c r="DUI19"/>
      <c r="DUJ19"/>
      <c r="DUK19"/>
      <c r="DUL19"/>
      <c r="DUM19"/>
      <c r="DUN19"/>
      <c r="DUO19"/>
      <c r="DUP19"/>
      <c r="DUQ19"/>
      <c r="DUR19"/>
      <c r="DUS19"/>
      <c r="DUT19"/>
      <c r="DUU19"/>
      <c r="DUV19"/>
      <c r="DUW19"/>
      <c r="DUX19"/>
      <c r="DUY19"/>
      <c r="DUZ19"/>
      <c r="DVA19"/>
      <c r="DVB19"/>
      <c r="DVC19"/>
      <c r="DVD19"/>
      <c r="DVE19"/>
      <c r="DVF19"/>
      <c r="DVG19"/>
      <c r="DVH19"/>
      <c r="DVI19"/>
      <c r="DVJ19"/>
      <c r="DVK19"/>
      <c r="DVL19"/>
      <c r="DVM19"/>
      <c r="DVN19"/>
      <c r="DVO19"/>
      <c r="DVP19"/>
      <c r="DVQ19"/>
      <c r="DVR19"/>
      <c r="DVS19"/>
      <c r="DVT19"/>
      <c r="DVU19"/>
      <c r="DVV19"/>
      <c r="DVW19"/>
      <c r="DVX19"/>
      <c r="DVY19"/>
      <c r="DVZ19"/>
      <c r="DWA19"/>
      <c r="DWB19"/>
      <c r="DWC19"/>
      <c r="DWD19"/>
      <c r="DWE19"/>
      <c r="DWF19"/>
      <c r="DWG19"/>
      <c r="DWH19"/>
      <c r="DWI19"/>
      <c r="DWJ19"/>
      <c r="DWK19"/>
      <c r="DWL19"/>
      <c r="DWM19"/>
      <c r="DWN19"/>
      <c r="DWO19"/>
      <c r="DWP19"/>
      <c r="DWQ19"/>
      <c r="DWR19"/>
      <c r="DWS19"/>
      <c r="DWT19"/>
      <c r="DWU19"/>
      <c r="DWV19"/>
      <c r="DWW19"/>
      <c r="DWX19"/>
      <c r="DWY19"/>
      <c r="DWZ19"/>
      <c r="DXA19"/>
      <c r="DXB19"/>
      <c r="DXC19"/>
      <c r="DXD19"/>
      <c r="DXE19"/>
      <c r="DXF19"/>
      <c r="DXG19"/>
      <c r="DXH19"/>
      <c r="DXI19"/>
      <c r="DXJ19"/>
      <c r="DXK19"/>
      <c r="DXL19"/>
      <c r="DXM19"/>
      <c r="DXN19"/>
      <c r="DXO19"/>
      <c r="DXP19"/>
      <c r="DXQ19"/>
      <c r="DXR19"/>
      <c r="DXS19"/>
      <c r="DXT19"/>
      <c r="DXU19"/>
      <c r="DXV19"/>
      <c r="DXW19"/>
      <c r="DXX19"/>
      <c r="DXY19"/>
      <c r="DXZ19"/>
      <c r="DYA19"/>
      <c r="DYB19"/>
      <c r="DYC19"/>
      <c r="DYD19"/>
      <c r="DYE19"/>
      <c r="DYF19"/>
      <c r="DYG19"/>
      <c r="DYH19"/>
      <c r="DYI19"/>
      <c r="DYJ19"/>
      <c r="DYK19"/>
      <c r="DYL19"/>
      <c r="DYM19"/>
      <c r="DYN19"/>
      <c r="DYO19"/>
      <c r="DYP19"/>
      <c r="DYQ19"/>
      <c r="DYR19"/>
      <c r="DYS19"/>
      <c r="DYT19"/>
      <c r="DYU19"/>
      <c r="DYV19"/>
      <c r="DYW19"/>
      <c r="DYX19"/>
      <c r="DYY19"/>
      <c r="DYZ19"/>
      <c r="DZA19"/>
      <c r="DZB19"/>
      <c r="DZC19"/>
      <c r="DZD19"/>
      <c r="DZE19"/>
      <c r="DZF19"/>
      <c r="DZG19"/>
      <c r="DZH19"/>
      <c r="DZI19"/>
      <c r="DZJ19"/>
      <c r="DZK19"/>
      <c r="DZL19"/>
      <c r="DZM19"/>
      <c r="DZN19"/>
      <c r="DZO19"/>
      <c r="DZP19"/>
      <c r="DZQ19"/>
      <c r="DZR19"/>
      <c r="DZS19"/>
      <c r="DZT19"/>
      <c r="DZU19"/>
      <c r="DZV19"/>
      <c r="DZW19"/>
      <c r="DZX19"/>
      <c r="DZY19"/>
      <c r="DZZ19"/>
      <c r="EAA19"/>
      <c r="EAB19"/>
      <c r="EAC19"/>
      <c r="EAD19"/>
      <c r="EAE19"/>
      <c r="EAF19"/>
      <c r="EAG19"/>
      <c r="EAH19"/>
      <c r="EAI19"/>
      <c r="EAJ19"/>
      <c r="EAK19"/>
      <c r="EAL19"/>
      <c r="EAM19"/>
      <c r="EAN19"/>
      <c r="EAO19"/>
      <c r="EAP19"/>
      <c r="EAQ19"/>
      <c r="EAR19"/>
      <c r="EAS19"/>
      <c r="EAT19"/>
      <c r="EAU19"/>
      <c r="EAV19"/>
      <c r="EAW19"/>
      <c r="EAX19"/>
      <c r="EAY19"/>
      <c r="EAZ19"/>
      <c r="EBA19"/>
      <c r="EBB19"/>
      <c r="EBC19"/>
      <c r="EBD19"/>
      <c r="EBE19"/>
      <c r="EBF19"/>
      <c r="EBG19"/>
      <c r="EBH19"/>
      <c r="EBI19"/>
      <c r="EBJ19"/>
      <c r="EBK19"/>
      <c r="EBL19"/>
      <c r="EBM19"/>
      <c r="EBN19"/>
      <c r="EBO19"/>
      <c r="EBP19"/>
      <c r="EBQ19"/>
      <c r="EBR19"/>
      <c r="EBS19"/>
      <c r="EBT19"/>
      <c r="EBU19"/>
      <c r="EBV19"/>
      <c r="EBW19"/>
      <c r="EBX19"/>
      <c r="EBY19"/>
      <c r="EBZ19"/>
      <c r="ECA19"/>
      <c r="ECB19"/>
      <c r="ECC19"/>
      <c r="ECD19"/>
      <c r="ECE19"/>
      <c r="ECF19"/>
      <c r="ECG19"/>
      <c r="ECH19"/>
      <c r="ECI19"/>
      <c r="ECJ19"/>
      <c r="ECK19"/>
      <c r="ECL19"/>
      <c r="ECM19"/>
      <c r="ECN19"/>
      <c r="ECO19"/>
      <c r="ECP19"/>
      <c r="ECQ19"/>
      <c r="ECR19"/>
      <c r="ECS19"/>
      <c r="ECT19"/>
      <c r="ECU19"/>
      <c r="ECV19"/>
      <c r="ECW19"/>
      <c r="ECX19"/>
      <c r="ECY19"/>
      <c r="ECZ19"/>
      <c r="EDA19"/>
      <c r="EDB19"/>
      <c r="EDC19"/>
      <c r="EDD19"/>
      <c r="EDE19"/>
      <c r="EDF19"/>
      <c r="EDG19"/>
      <c r="EDH19"/>
      <c r="EDI19"/>
      <c r="EDJ19"/>
      <c r="EDK19"/>
      <c r="EDL19"/>
      <c r="EDM19"/>
      <c r="EDN19"/>
      <c r="EDO19"/>
      <c r="EDP19"/>
      <c r="EDQ19"/>
      <c r="EDR19"/>
      <c r="EDS19"/>
      <c r="EDT19"/>
      <c r="EDU19"/>
      <c r="EDV19"/>
      <c r="EDW19"/>
      <c r="EDX19"/>
      <c r="EDY19"/>
      <c r="EDZ19"/>
      <c r="EEA19"/>
      <c r="EEB19"/>
      <c r="EEC19"/>
      <c r="EED19"/>
      <c r="EEE19"/>
      <c r="EEF19"/>
      <c r="EEG19"/>
      <c r="EEH19"/>
      <c r="EEI19"/>
      <c r="EEJ19"/>
      <c r="EEK19"/>
      <c r="EEL19"/>
      <c r="EEM19"/>
      <c r="EEN19"/>
      <c r="EEO19"/>
      <c r="EEP19"/>
      <c r="EEQ19"/>
      <c r="EER19"/>
      <c r="EES19"/>
      <c r="EET19"/>
      <c r="EEU19"/>
      <c r="EEV19"/>
      <c r="EEW19"/>
      <c r="EEX19"/>
      <c r="EEY19"/>
      <c r="EEZ19"/>
      <c r="EFA19"/>
      <c r="EFB19"/>
      <c r="EFC19"/>
      <c r="EFD19"/>
      <c r="EFE19"/>
      <c r="EFF19"/>
      <c r="EFG19"/>
      <c r="EFH19"/>
      <c r="EFI19"/>
      <c r="EFJ19"/>
      <c r="EFK19"/>
      <c r="EFL19"/>
      <c r="EFM19"/>
      <c r="EFN19"/>
      <c r="EFO19"/>
      <c r="EFP19"/>
      <c r="EFQ19"/>
      <c r="EFR19"/>
      <c r="EFS19"/>
      <c r="EFT19"/>
      <c r="EFU19"/>
      <c r="EFV19"/>
      <c r="EFW19"/>
      <c r="EFX19"/>
      <c r="EFY19"/>
      <c r="EFZ19"/>
      <c r="EGA19"/>
      <c r="EGB19"/>
      <c r="EGC19"/>
      <c r="EGD19"/>
      <c r="EGE19"/>
      <c r="EGF19"/>
      <c r="EGG19"/>
      <c r="EGH19"/>
      <c r="EGI19"/>
      <c r="EGJ19"/>
      <c r="EGK19"/>
      <c r="EGL19"/>
      <c r="EGM19"/>
      <c r="EGN19"/>
      <c r="EGO19"/>
      <c r="EGP19"/>
      <c r="EGQ19"/>
      <c r="EGR19"/>
      <c r="EGS19"/>
      <c r="EGT19"/>
      <c r="EGU19"/>
      <c r="EGV19"/>
      <c r="EGW19"/>
      <c r="EGX19"/>
      <c r="EGY19"/>
      <c r="EGZ19"/>
      <c r="EHA19"/>
      <c r="EHB19"/>
      <c r="EHC19"/>
      <c r="EHD19"/>
      <c r="EHE19"/>
      <c r="EHF19"/>
      <c r="EHG19"/>
      <c r="EHH19"/>
      <c r="EHI19"/>
      <c r="EHJ19"/>
      <c r="EHK19"/>
      <c r="EHL19"/>
      <c r="EHM19"/>
      <c r="EHN19"/>
      <c r="EHO19"/>
      <c r="EHP19"/>
      <c r="EHQ19"/>
      <c r="EHR19"/>
      <c r="EHS19"/>
      <c r="EHT19"/>
      <c r="EHU19"/>
      <c r="EHV19"/>
      <c r="EHW19"/>
      <c r="EHX19"/>
      <c r="EHY19"/>
      <c r="EHZ19"/>
      <c r="EIA19"/>
      <c r="EIB19"/>
      <c r="EIC19"/>
      <c r="EID19"/>
      <c r="EIE19"/>
      <c r="EIF19"/>
      <c r="EIG19"/>
      <c r="EIH19"/>
      <c r="EII19"/>
      <c r="EIJ19"/>
      <c r="EIK19"/>
      <c r="EIL19"/>
      <c r="EIM19"/>
      <c r="EIN19"/>
      <c r="EIO19"/>
      <c r="EIP19"/>
      <c r="EIQ19"/>
      <c r="EIR19"/>
      <c r="EIS19"/>
      <c r="EIT19"/>
      <c r="EIU19"/>
      <c r="EIV19"/>
      <c r="EIW19"/>
      <c r="EIX19"/>
      <c r="EIY19"/>
      <c r="EIZ19"/>
      <c r="EJA19"/>
      <c r="EJB19"/>
      <c r="EJC19"/>
      <c r="EJD19"/>
      <c r="EJE19"/>
      <c r="EJF19"/>
      <c r="EJG19"/>
      <c r="EJH19"/>
      <c r="EJI19"/>
      <c r="EJJ19"/>
      <c r="EJK19"/>
      <c r="EJL19"/>
      <c r="EJM19"/>
      <c r="EJN19"/>
      <c r="EJO19"/>
      <c r="EJP19"/>
      <c r="EJQ19"/>
      <c r="EJR19"/>
      <c r="EJS19"/>
      <c r="EJT19"/>
      <c r="EJU19"/>
      <c r="EJV19"/>
      <c r="EJW19"/>
      <c r="EJX19"/>
      <c r="EJY19"/>
      <c r="EJZ19"/>
      <c r="EKA19"/>
      <c r="EKB19"/>
      <c r="EKC19"/>
      <c r="EKD19"/>
      <c r="EKE19"/>
      <c r="EKF19"/>
      <c r="EKG19"/>
      <c r="EKH19"/>
      <c r="EKI19"/>
      <c r="EKJ19"/>
      <c r="EKK19"/>
      <c r="EKL19"/>
      <c r="EKM19"/>
      <c r="EKN19"/>
      <c r="EKO19"/>
      <c r="EKP19"/>
      <c r="EKQ19"/>
      <c r="EKR19"/>
      <c r="EKS19"/>
      <c r="EKT19"/>
      <c r="EKU19"/>
      <c r="EKV19"/>
      <c r="EKW19"/>
      <c r="EKX19"/>
      <c r="EKY19"/>
      <c r="EKZ19"/>
      <c r="ELA19"/>
      <c r="ELB19"/>
      <c r="ELC19"/>
      <c r="ELD19"/>
      <c r="ELE19"/>
      <c r="ELF19"/>
      <c r="ELG19"/>
      <c r="ELH19"/>
      <c r="ELI19"/>
      <c r="ELJ19"/>
      <c r="ELK19"/>
      <c r="ELL19"/>
      <c r="ELM19"/>
      <c r="ELN19"/>
      <c r="ELO19"/>
      <c r="ELP19"/>
      <c r="ELQ19"/>
      <c r="ELR19"/>
      <c r="ELS19"/>
      <c r="ELT19"/>
      <c r="ELU19"/>
      <c r="ELV19"/>
      <c r="ELW19"/>
      <c r="ELX19"/>
      <c r="ELY19"/>
      <c r="ELZ19"/>
      <c r="EMA19"/>
      <c r="EMB19"/>
      <c r="EMC19"/>
      <c r="EMD19"/>
      <c r="EME19"/>
      <c r="EMF19"/>
      <c r="EMG19"/>
      <c r="EMH19"/>
      <c r="EMI19"/>
      <c r="EMJ19"/>
      <c r="EMK19"/>
      <c r="EML19"/>
      <c r="EMM19"/>
      <c r="EMN19"/>
      <c r="EMO19"/>
      <c r="EMP19"/>
      <c r="EMQ19"/>
      <c r="EMR19"/>
      <c r="EMS19"/>
      <c r="EMT19"/>
      <c r="EMU19"/>
      <c r="EMV19"/>
      <c r="EMW19"/>
      <c r="EMX19"/>
      <c r="EMY19"/>
      <c r="EMZ19"/>
      <c r="ENA19"/>
      <c r="ENB19"/>
      <c r="ENC19"/>
      <c r="END19"/>
      <c r="ENE19"/>
      <c r="ENF19"/>
      <c r="ENG19"/>
      <c r="ENH19"/>
      <c r="ENI19"/>
      <c r="ENJ19"/>
      <c r="ENK19"/>
      <c r="ENL19"/>
      <c r="ENM19"/>
      <c r="ENN19"/>
      <c r="ENO19"/>
      <c r="ENP19"/>
      <c r="ENQ19"/>
      <c r="ENR19"/>
      <c r="ENS19"/>
      <c r="ENT19"/>
      <c r="ENU19"/>
      <c r="ENV19"/>
      <c r="ENW19"/>
      <c r="ENX19"/>
      <c r="ENY19"/>
      <c r="ENZ19"/>
      <c r="EOA19"/>
      <c r="EOB19"/>
      <c r="EOC19"/>
      <c r="EOD19"/>
      <c r="EOE19"/>
      <c r="EOF19"/>
      <c r="EOG19"/>
      <c r="EOH19"/>
      <c r="EOI19"/>
      <c r="EOJ19"/>
      <c r="EOK19"/>
      <c r="EOL19"/>
      <c r="EOM19"/>
      <c r="EON19"/>
      <c r="EOO19"/>
      <c r="EOP19"/>
      <c r="EOQ19"/>
      <c r="EOR19"/>
      <c r="EOS19"/>
      <c r="EOT19"/>
      <c r="EOU19"/>
      <c r="EOV19"/>
      <c r="EOW19"/>
      <c r="EOX19"/>
      <c r="EOY19"/>
      <c r="EOZ19"/>
      <c r="EPA19"/>
      <c r="EPB19"/>
      <c r="EPC19"/>
      <c r="EPD19"/>
      <c r="EPE19"/>
      <c r="EPF19"/>
      <c r="EPG19"/>
      <c r="EPH19"/>
      <c r="EPI19"/>
      <c r="EPJ19"/>
      <c r="EPK19"/>
      <c r="EPL19"/>
      <c r="EPM19"/>
      <c r="EPN19"/>
      <c r="EPO19"/>
      <c r="EPP19"/>
      <c r="EPQ19"/>
      <c r="EPR19"/>
      <c r="EPS19"/>
      <c r="EPT19"/>
      <c r="EPU19"/>
      <c r="EPV19"/>
      <c r="EPW19"/>
      <c r="EPX19"/>
      <c r="EPY19"/>
      <c r="EPZ19"/>
      <c r="EQA19"/>
      <c r="EQB19"/>
      <c r="EQC19"/>
      <c r="EQD19"/>
      <c r="EQE19"/>
      <c r="EQF19"/>
      <c r="EQG19"/>
      <c r="EQH19"/>
      <c r="EQI19"/>
      <c r="EQJ19"/>
      <c r="EQK19"/>
      <c r="EQL19"/>
      <c r="EQM19"/>
      <c r="EQN19"/>
      <c r="EQO19"/>
      <c r="EQP19"/>
      <c r="EQQ19"/>
      <c r="EQR19"/>
      <c r="EQS19"/>
      <c r="EQT19"/>
      <c r="EQU19"/>
      <c r="EQV19"/>
      <c r="EQW19"/>
      <c r="EQX19"/>
      <c r="EQY19"/>
      <c r="EQZ19"/>
      <c r="ERA19"/>
      <c r="ERB19"/>
      <c r="ERC19"/>
      <c r="ERD19"/>
      <c r="ERE19"/>
      <c r="ERF19"/>
      <c r="ERG19"/>
      <c r="ERH19"/>
      <c r="ERI19"/>
      <c r="ERJ19"/>
      <c r="ERK19"/>
      <c r="ERL19"/>
      <c r="ERM19"/>
      <c r="ERN19"/>
      <c r="ERO19"/>
      <c r="ERP19"/>
      <c r="ERQ19"/>
      <c r="ERR19"/>
      <c r="ERS19"/>
      <c r="ERT19"/>
      <c r="ERU19"/>
      <c r="ERV19"/>
      <c r="ERW19"/>
      <c r="ERX19"/>
      <c r="ERY19"/>
      <c r="ERZ19"/>
      <c r="ESA19"/>
      <c r="ESB19"/>
      <c r="ESC19"/>
      <c r="ESD19"/>
      <c r="ESE19"/>
      <c r="ESF19"/>
      <c r="ESG19"/>
      <c r="ESH19"/>
      <c r="ESI19"/>
      <c r="ESJ19"/>
      <c r="ESK19"/>
      <c r="ESL19"/>
      <c r="ESM19"/>
      <c r="ESN19"/>
      <c r="ESO19"/>
      <c r="ESP19"/>
      <c r="ESQ19"/>
      <c r="ESR19"/>
      <c r="ESS19"/>
      <c r="EST19"/>
      <c r="ESU19"/>
      <c r="ESV19"/>
      <c r="ESW19"/>
      <c r="ESX19"/>
      <c r="ESY19"/>
      <c r="ESZ19"/>
      <c r="ETA19"/>
      <c r="ETB19"/>
      <c r="ETC19"/>
      <c r="ETD19"/>
      <c r="ETE19"/>
      <c r="ETF19"/>
      <c r="ETG19"/>
      <c r="ETH19"/>
      <c r="ETI19"/>
      <c r="ETJ19"/>
      <c r="ETK19"/>
      <c r="ETL19"/>
      <c r="ETM19"/>
      <c r="ETN19"/>
      <c r="ETO19"/>
      <c r="ETP19"/>
      <c r="ETQ19"/>
      <c r="ETR19"/>
      <c r="ETS19"/>
      <c r="ETT19"/>
      <c r="ETU19"/>
      <c r="ETV19"/>
      <c r="ETW19"/>
      <c r="ETX19"/>
      <c r="ETY19"/>
      <c r="ETZ19"/>
      <c r="EUA19"/>
      <c r="EUB19"/>
      <c r="EUC19"/>
      <c r="EUD19"/>
      <c r="EUE19"/>
      <c r="EUF19"/>
      <c r="EUG19"/>
      <c r="EUH19"/>
      <c r="EUI19"/>
      <c r="EUJ19"/>
      <c r="EUK19"/>
      <c r="EUL19"/>
      <c r="EUM19"/>
      <c r="EUN19"/>
      <c r="EUO19"/>
      <c r="EUP19"/>
      <c r="EUQ19"/>
      <c r="EUR19"/>
      <c r="EUS19"/>
      <c r="EUT19"/>
      <c r="EUU19"/>
      <c r="EUV19"/>
      <c r="EUW19"/>
      <c r="EUX19"/>
      <c r="EUY19"/>
      <c r="EUZ19"/>
      <c r="EVA19"/>
      <c r="EVB19"/>
      <c r="EVC19"/>
      <c r="EVD19"/>
      <c r="EVE19"/>
      <c r="EVF19"/>
      <c r="EVG19"/>
      <c r="EVH19"/>
      <c r="EVI19"/>
      <c r="EVJ19"/>
      <c r="EVK19"/>
      <c r="EVL19"/>
      <c r="EVM19"/>
      <c r="EVN19"/>
      <c r="EVO19"/>
      <c r="EVP19"/>
      <c r="EVQ19"/>
      <c r="EVR19"/>
      <c r="EVS19"/>
      <c r="EVT19"/>
      <c r="EVU19"/>
      <c r="EVV19"/>
      <c r="EVW19"/>
      <c r="EVX19"/>
      <c r="EVY19"/>
      <c r="EVZ19"/>
      <c r="EWA19"/>
      <c r="EWB19"/>
      <c r="EWC19"/>
      <c r="EWD19"/>
      <c r="EWE19"/>
      <c r="EWF19"/>
      <c r="EWG19"/>
      <c r="EWH19"/>
      <c r="EWI19"/>
      <c r="EWJ19"/>
      <c r="EWK19"/>
      <c r="EWL19"/>
      <c r="EWM19"/>
      <c r="EWN19"/>
      <c r="EWO19"/>
      <c r="EWP19"/>
      <c r="EWQ19"/>
      <c r="EWR19"/>
      <c r="EWS19"/>
      <c r="EWT19"/>
      <c r="EWU19"/>
      <c r="EWV19"/>
      <c r="EWW19"/>
      <c r="EWX19"/>
      <c r="EWY19"/>
      <c r="EWZ19"/>
      <c r="EXA19"/>
      <c r="EXB19"/>
      <c r="EXC19"/>
      <c r="EXD19"/>
      <c r="EXE19"/>
      <c r="EXF19"/>
      <c r="EXG19"/>
      <c r="EXH19"/>
      <c r="EXI19"/>
      <c r="EXJ19"/>
      <c r="EXK19"/>
      <c r="EXL19"/>
      <c r="EXM19"/>
      <c r="EXN19"/>
      <c r="EXO19"/>
      <c r="EXP19"/>
      <c r="EXQ19"/>
      <c r="EXR19"/>
      <c r="EXS19"/>
      <c r="EXT19"/>
      <c r="EXU19"/>
      <c r="EXV19"/>
      <c r="EXW19"/>
      <c r="EXX19"/>
      <c r="EXY19"/>
      <c r="EXZ19"/>
      <c r="EYA19"/>
      <c r="EYB19"/>
      <c r="EYC19"/>
      <c r="EYD19"/>
      <c r="EYE19"/>
      <c r="EYF19"/>
      <c r="EYG19"/>
      <c r="EYH19"/>
      <c r="EYI19"/>
      <c r="EYJ19"/>
      <c r="EYK19"/>
      <c r="EYL19"/>
      <c r="EYM19"/>
      <c r="EYN19"/>
      <c r="EYO19"/>
      <c r="EYP19"/>
      <c r="EYQ19"/>
      <c r="EYR19"/>
      <c r="EYS19"/>
      <c r="EYT19"/>
      <c r="EYU19"/>
      <c r="EYV19"/>
      <c r="EYW19"/>
      <c r="EYX19"/>
      <c r="EYY19"/>
      <c r="EYZ19"/>
      <c r="EZA19"/>
      <c r="EZB19"/>
      <c r="EZC19"/>
      <c r="EZD19"/>
      <c r="EZE19"/>
      <c r="EZF19"/>
      <c r="EZG19"/>
      <c r="EZH19"/>
      <c r="EZI19"/>
      <c r="EZJ19"/>
      <c r="EZK19"/>
      <c r="EZL19"/>
      <c r="EZM19"/>
      <c r="EZN19"/>
      <c r="EZO19"/>
      <c r="EZP19"/>
      <c r="EZQ19"/>
      <c r="EZR19"/>
      <c r="EZS19"/>
      <c r="EZT19"/>
      <c r="EZU19"/>
      <c r="EZV19"/>
      <c r="EZW19"/>
      <c r="EZX19"/>
      <c r="EZY19"/>
      <c r="EZZ19"/>
      <c r="FAA19"/>
      <c r="FAB19"/>
      <c r="FAC19"/>
      <c r="FAD19"/>
      <c r="FAE19"/>
      <c r="FAF19"/>
      <c r="FAG19"/>
      <c r="FAH19"/>
      <c r="FAI19"/>
      <c r="FAJ19"/>
      <c r="FAK19"/>
      <c r="FAL19"/>
      <c r="FAM19"/>
      <c r="FAN19"/>
      <c r="FAO19"/>
      <c r="FAP19"/>
      <c r="FAQ19"/>
      <c r="FAR19"/>
      <c r="FAS19"/>
      <c r="FAT19"/>
      <c r="FAU19"/>
      <c r="FAV19"/>
      <c r="FAW19"/>
      <c r="FAX19"/>
      <c r="FAY19"/>
      <c r="FAZ19"/>
      <c r="FBA19"/>
      <c r="FBB19"/>
      <c r="FBC19"/>
      <c r="FBD19"/>
      <c r="FBE19"/>
      <c r="FBF19"/>
      <c r="FBG19"/>
      <c r="FBH19"/>
      <c r="FBI19"/>
      <c r="FBJ19"/>
      <c r="FBK19"/>
      <c r="FBL19"/>
      <c r="FBM19"/>
      <c r="FBN19"/>
      <c r="FBO19"/>
      <c r="FBP19"/>
      <c r="FBQ19"/>
      <c r="FBR19"/>
      <c r="FBS19"/>
      <c r="FBT19"/>
      <c r="FBU19"/>
      <c r="FBV19"/>
      <c r="FBW19"/>
      <c r="FBX19"/>
      <c r="FBY19"/>
      <c r="FBZ19"/>
      <c r="FCA19"/>
      <c r="FCB19"/>
      <c r="FCC19"/>
      <c r="FCD19"/>
      <c r="FCE19"/>
      <c r="FCF19"/>
      <c r="FCG19"/>
      <c r="FCH19"/>
      <c r="FCI19"/>
      <c r="FCJ19"/>
      <c r="FCK19"/>
      <c r="FCL19"/>
      <c r="FCM19"/>
      <c r="FCN19"/>
      <c r="FCO19"/>
      <c r="FCP19"/>
      <c r="FCQ19"/>
      <c r="FCR19"/>
      <c r="FCS19"/>
      <c r="FCT19"/>
      <c r="FCU19"/>
      <c r="FCV19"/>
      <c r="FCW19"/>
      <c r="FCX19"/>
      <c r="FCY19"/>
      <c r="FCZ19"/>
      <c r="FDA19"/>
      <c r="FDB19"/>
      <c r="FDC19"/>
      <c r="FDD19"/>
      <c r="FDE19"/>
      <c r="FDF19"/>
      <c r="FDG19"/>
      <c r="FDH19"/>
      <c r="FDI19"/>
      <c r="FDJ19"/>
      <c r="FDK19"/>
      <c r="FDL19"/>
      <c r="FDM19"/>
      <c r="FDN19"/>
      <c r="FDO19"/>
      <c r="FDP19"/>
      <c r="FDQ19"/>
      <c r="FDR19"/>
      <c r="FDS19"/>
      <c r="FDT19"/>
      <c r="FDU19"/>
      <c r="FDV19"/>
      <c r="FDW19"/>
      <c r="FDX19"/>
      <c r="FDY19"/>
      <c r="FDZ19"/>
      <c r="FEA19"/>
      <c r="FEB19"/>
      <c r="FEC19"/>
      <c r="FED19"/>
      <c r="FEE19"/>
      <c r="FEF19"/>
      <c r="FEG19"/>
      <c r="FEH19"/>
      <c r="FEI19"/>
      <c r="FEJ19"/>
      <c r="FEK19"/>
      <c r="FEL19"/>
      <c r="FEM19"/>
      <c r="FEN19"/>
      <c r="FEO19"/>
      <c r="FEP19"/>
      <c r="FEQ19"/>
      <c r="FER19"/>
      <c r="FES19"/>
      <c r="FET19"/>
      <c r="FEU19"/>
      <c r="FEV19"/>
      <c r="FEW19"/>
      <c r="FEX19"/>
      <c r="FEY19"/>
      <c r="FEZ19"/>
      <c r="FFA19"/>
      <c r="FFB19"/>
      <c r="FFC19"/>
      <c r="FFD19"/>
      <c r="FFE19"/>
      <c r="FFF19"/>
      <c r="FFG19"/>
      <c r="FFH19"/>
      <c r="FFI19"/>
      <c r="FFJ19"/>
      <c r="FFK19"/>
      <c r="FFL19"/>
      <c r="FFM19"/>
      <c r="FFN19"/>
      <c r="FFO19"/>
      <c r="FFP19"/>
      <c r="FFQ19"/>
      <c r="FFR19"/>
      <c r="FFS19"/>
      <c r="FFT19"/>
      <c r="FFU19"/>
      <c r="FFV19"/>
      <c r="FFW19"/>
      <c r="FFX19"/>
      <c r="FFY19"/>
      <c r="FFZ19"/>
      <c r="FGA19"/>
      <c r="FGB19"/>
      <c r="FGC19"/>
      <c r="FGD19"/>
      <c r="FGE19"/>
      <c r="FGF19"/>
      <c r="FGG19"/>
      <c r="FGH19"/>
      <c r="FGI19"/>
      <c r="FGJ19"/>
      <c r="FGK19"/>
      <c r="FGL19"/>
      <c r="FGM19"/>
      <c r="FGN19"/>
      <c r="FGO19"/>
      <c r="FGP19"/>
      <c r="FGQ19"/>
      <c r="FGR19"/>
      <c r="FGS19"/>
      <c r="FGT19"/>
      <c r="FGU19"/>
      <c r="FGV19"/>
      <c r="FGW19"/>
      <c r="FGX19"/>
      <c r="FGY19"/>
      <c r="FGZ19"/>
      <c r="FHA19"/>
      <c r="FHB19"/>
      <c r="FHC19"/>
      <c r="FHD19"/>
      <c r="FHE19"/>
      <c r="FHF19"/>
      <c r="FHG19"/>
      <c r="FHH19"/>
      <c r="FHI19"/>
      <c r="FHJ19"/>
      <c r="FHK19"/>
      <c r="FHL19"/>
      <c r="FHM19"/>
      <c r="FHN19"/>
      <c r="FHO19"/>
      <c r="FHP19"/>
      <c r="FHQ19"/>
      <c r="FHR19"/>
      <c r="FHS19"/>
      <c r="FHT19"/>
      <c r="FHU19"/>
      <c r="FHV19"/>
      <c r="FHW19"/>
      <c r="FHX19"/>
      <c r="FHY19"/>
      <c r="FHZ19"/>
      <c r="FIA19"/>
      <c r="FIB19"/>
      <c r="FIC19"/>
      <c r="FID19"/>
      <c r="FIE19"/>
      <c r="FIF19"/>
      <c r="FIG19"/>
      <c r="FIH19"/>
      <c r="FII19"/>
      <c r="FIJ19"/>
      <c r="FIK19"/>
      <c r="FIL19"/>
      <c r="FIM19"/>
      <c r="FIN19"/>
      <c r="FIO19"/>
      <c r="FIP19"/>
      <c r="FIQ19"/>
      <c r="FIR19"/>
      <c r="FIS19"/>
      <c r="FIT19"/>
      <c r="FIU19"/>
      <c r="FIV19"/>
      <c r="FIW19"/>
      <c r="FIX19"/>
      <c r="FIY19"/>
      <c r="FIZ19"/>
      <c r="FJA19"/>
      <c r="FJB19"/>
      <c r="FJC19"/>
      <c r="FJD19"/>
      <c r="FJE19"/>
      <c r="FJF19"/>
      <c r="FJG19"/>
      <c r="FJH19"/>
      <c r="FJI19"/>
      <c r="FJJ19"/>
      <c r="FJK19"/>
      <c r="FJL19"/>
      <c r="FJM19"/>
      <c r="FJN19"/>
      <c r="FJO19"/>
      <c r="FJP19"/>
      <c r="FJQ19"/>
      <c r="FJR19"/>
      <c r="FJS19"/>
      <c r="FJT19"/>
      <c r="FJU19"/>
      <c r="FJV19"/>
      <c r="FJW19"/>
      <c r="FJX19"/>
      <c r="FJY19"/>
      <c r="FJZ19"/>
      <c r="FKA19"/>
      <c r="FKB19"/>
      <c r="FKC19"/>
      <c r="FKD19"/>
      <c r="FKE19"/>
      <c r="FKF19"/>
      <c r="FKG19"/>
      <c r="FKH19"/>
      <c r="FKI19"/>
      <c r="FKJ19"/>
      <c r="FKK19"/>
      <c r="FKL19"/>
      <c r="FKM19"/>
      <c r="FKN19"/>
      <c r="FKO19"/>
      <c r="FKP19"/>
      <c r="FKQ19"/>
      <c r="FKR19"/>
      <c r="FKS19"/>
      <c r="FKT19"/>
      <c r="FKU19"/>
      <c r="FKV19"/>
      <c r="FKW19"/>
      <c r="FKX19"/>
      <c r="FKY19"/>
      <c r="FKZ19"/>
      <c r="FLA19"/>
      <c r="FLB19"/>
      <c r="FLC19"/>
      <c r="FLD19"/>
      <c r="FLE19"/>
      <c r="FLF19"/>
      <c r="FLG19"/>
      <c r="FLH19"/>
      <c r="FLI19"/>
      <c r="FLJ19"/>
      <c r="FLK19"/>
      <c r="FLL19"/>
      <c r="FLM19"/>
      <c r="FLN19"/>
      <c r="FLO19"/>
      <c r="FLP19"/>
      <c r="FLQ19"/>
      <c r="FLR19"/>
      <c r="FLS19"/>
      <c r="FLT19"/>
      <c r="FLU19"/>
      <c r="FLV19"/>
      <c r="FLW19"/>
      <c r="FLX19"/>
      <c r="FLY19"/>
      <c r="FLZ19"/>
      <c r="FMA19"/>
      <c r="FMB19"/>
      <c r="FMC19"/>
      <c r="FMD19"/>
      <c r="FME19"/>
      <c r="FMF19"/>
      <c r="FMG19"/>
      <c r="FMH19"/>
      <c r="FMI19"/>
      <c r="FMJ19"/>
      <c r="FMK19"/>
      <c r="FML19"/>
      <c r="FMM19"/>
      <c r="FMN19"/>
      <c r="FMO19"/>
      <c r="FMP19"/>
      <c r="FMQ19"/>
      <c r="FMR19"/>
      <c r="FMS19"/>
      <c r="FMT19"/>
      <c r="FMU19"/>
      <c r="FMV19"/>
      <c r="FMW19"/>
      <c r="FMX19"/>
      <c r="FMY19"/>
      <c r="FMZ19"/>
      <c r="FNA19"/>
      <c r="FNB19"/>
      <c r="FNC19"/>
      <c r="FND19"/>
      <c r="FNE19"/>
      <c r="FNF19"/>
      <c r="FNG19"/>
      <c r="FNH19"/>
      <c r="FNI19"/>
      <c r="FNJ19"/>
      <c r="FNK19"/>
      <c r="FNL19"/>
      <c r="FNM19"/>
      <c r="FNN19"/>
      <c r="FNO19"/>
      <c r="FNP19"/>
      <c r="FNQ19"/>
      <c r="FNR19"/>
      <c r="FNS19"/>
      <c r="FNT19"/>
      <c r="FNU19"/>
      <c r="FNV19"/>
      <c r="FNW19"/>
      <c r="FNX19"/>
      <c r="FNY19"/>
      <c r="FNZ19"/>
      <c r="FOA19"/>
      <c r="FOB19"/>
      <c r="FOC19"/>
      <c r="FOD19"/>
      <c r="FOE19"/>
      <c r="FOF19"/>
      <c r="FOG19"/>
      <c r="FOH19"/>
      <c r="FOI19"/>
      <c r="FOJ19"/>
      <c r="FOK19"/>
      <c r="FOL19"/>
      <c r="FOM19"/>
      <c r="FON19"/>
      <c r="FOO19"/>
      <c r="FOP19"/>
      <c r="FOQ19"/>
      <c r="FOR19"/>
      <c r="FOS19"/>
      <c r="FOT19"/>
      <c r="FOU19"/>
      <c r="FOV19"/>
      <c r="FOW19"/>
      <c r="FOX19"/>
      <c r="FOY19"/>
      <c r="FOZ19"/>
      <c r="FPA19"/>
      <c r="FPB19"/>
      <c r="FPC19"/>
      <c r="FPD19"/>
      <c r="FPE19"/>
      <c r="FPF19"/>
      <c r="FPG19"/>
      <c r="FPH19"/>
      <c r="FPI19"/>
      <c r="FPJ19"/>
      <c r="FPK19"/>
      <c r="FPL19"/>
      <c r="FPM19"/>
      <c r="FPN19"/>
      <c r="FPO19"/>
      <c r="FPP19"/>
      <c r="FPQ19"/>
      <c r="FPR19"/>
      <c r="FPS19"/>
      <c r="FPT19"/>
      <c r="FPU19"/>
      <c r="FPV19"/>
      <c r="FPW19"/>
      <c r="FPX19"/>
      <c r="FPY19"/>
      <c r="FPZ19"/>
      <c r="FQA19"/>
      <c r="FQB19"/>
      <c r="FQC19"/>
      <c r="FQD19"/>
      <c r="FQE19"/>
      <c r="FQF19"/>
      <c r="FQG19"/>
      <c r="FQH19"/>
      <c r="FQI19"/>
      <c r="FQJ19"/>
      <c r="FQK19"/>
      <c r="FQL19"/>
      <c r="FQM19"/>
      <c r="FQN19"/>
      <c r="FQO19"/>
      <c r="FQP19"/>
      <c r="FQQ19"/>
      <c r="FQR19"/>
      <c r="FQS19"/>
      <c r="FQT19"/>
      <c r="FQU19"/>
      <c r="FQV19"/>
      <c r="FQW19"/>
      <c r="FQX19"/>
      <c r="FQY19"/>
      <c r="FQZ19"/>
      <c r="FRA19"/>
      <c r="FRB19"/>
      <c r="FRC19"/>
      <c r="FRD19"/>
      <c r="FRE19"/>
      <c r="FRF19"/>
      <c r="FRG19"/>
      <c r="FRH19"/>
      <c r="FRI19"/>
      <c r="FRJ19"/>
      <c r="FRK19"/>
      <c r="FRL19"/>
      <c r="FRM19"/>
      <c r="FRN19"/>
      <c r="FRO19"/>
      <c r="FRP19"/>
      <c r="FRQ19"/>
      <c r="FRR19"/>
      <c r="FRS19"/>
      <c r="FRT19"/>
      <c r="FRU19"/>
      <c r="FRV19"/>
      <c r="FRW19"/>
      <c r="FRX19"/>
      <c r="FRY19"/>
      <c r="FRZ19"/>
      <c r="FSA19"/>
      <c r="FSB19"/>
      <c r="FSC19"/>
      <c r="FSD19"/>
      <c r="FSE19"/>
      <c r="FSF19"/>
      <c r="FSG19"/>
      <c r="FSH19"/>
      <c r="FSI19"/>
      <c r="FSJ19"/>
      <c r="FSK19"/>
      <c r="FSL19"/>
      <c r="FSM19"/>
      <c r="FSN19"/>
      <c r="FSO19"/>
      <c r="FSP19"/>
      <c r="FSQ19"/>
      <c r="FSR19"/>
      <c r="FSS19"/>
      <c r="FST19"/>
      <c r="FSU19"/>
      <c r="FSV19"/>
      <c r="FSW19"/>
      <c r="FSX19"/>
      <c r="FSY19"/>
      <c r="FSZ19"/>
      <c r="FTA19"/>
      <c r="FTB19"/>
      <c r="FTC19"/>
      <c r="FTD19"/>
      <c r="FTE19"/>
      <c r="FTF19"/>
      <c r="FTG19"/>
      <c r="FTH19"/>
      <c r="FTI19"/>
      <c r="FTJ19"/>
      <c r="FTK19"/>
      <c r="FTL19"/>
      <c r="FTM19"/>
      <c r="FTN19"/>
      <c r="FTO19"/>
      <c r="FTP19"/>
      <c r="FTQ19"/>
      <c r="FTR19"/>
      <c r="FTS19"/>
      <c r="FTT19"/>
      <c r="FTU19"/>
      <c r="FTV19"/>
      <c r="FTW19"/>
      <c r="FTX19"/>
      <c r="FTY19"/>
      <c r="FTZ19"/>
      <c r="FUA19"/>
      <c r="FUB19"/>
      <c r="FUC19"/>
      <c r="FUD19"/>
      <c r="FUE19"/>
      <c r="FUF19"/>
      <c r="FUG19"/>
      <c r="FUH19"/>
      <c r="FUI19"/>
      <c r="FUJ19"/>
      <c r="FUK19"/>
      <c r="FUL19"/>
      <c r="FUM19"/>
      <c r="FUN19"/>
      <c r="FUO19"/>
      <c r="FUP19"/>
      <c r="FUQ19"/>
      <c r="FUR19"/>
      <c r="FUS19"/>
      <c r="FUT19"/>
      <c r="FUU19"/>
      <c r="FUV19"/>
      <c r="FUW19"/>
      <c r="FUX19"/>
      <c r="FUY19"/>
      <c r="FUZ19"/>
      <c r="FVA19"/>
      <c r="FVB19"/>
      <c r="FVC19"/>
      <c r="FVD19"/>
      <c r="FVE19"/>
      <c r="FVF19"/>
      <c r="FVG19"/>
      <c r="FVH19"/>
      <c r="FVI19"/>
      <c r="FVJ19"/>
      <c r="FVK19"/>
      <c r="FVL19"/>
      <c r="FVM19"/>
      <c r="FVN19"/>
      <c r="FVO19"/>
      <c r="FVP19"/>
      <c r="FVQ19"/>
      <c r="FVR19"/>
      <c r="FVS19"/>
      <c r="FVT19"/>
      <c r="FVU19"/>
      <c r="FVV19"/>
      <c r="FVW19"/>
      <c r="FVX19"/>
      <c r="FVY19"/>
      <c r="FVZ19"/>
      <c r="FWA19"/>
      <c r="FWB19"/>
      <c r="FWC19"/>
      <c r="FWD19"/>
      <c r="FWE19"/>
      <c r="FWF19"/>
      <c r="FWG19"/>
      <c r="FWH19"/>
      <c r="FWI19"/>
      <c r="FWJ19"/>
      <c r="FWK19"/>
      <c r="FWL19"/>
      <c r="FWM19"/>
      <c r="FWN19"/>
      <c r="FWO19"/>
      <c r="FWP19"/>
      <c r="FWQ19"/>
      <c r="FWR19"/>
      <c r="FWS19"/>
      <c r="FWT19"/>
      <c r="FWU19"/>
      <c r="FWV19"/>
      <c r="FWW19"/>
      <c r="FWX19"/>
      <c r="FWY19"/>
      <c r="FWZ19"/>
      <c r="FXA19"/>
      <c r="FXB19"/>
      <c r="FXC19"/>
      <c r="FXD19"/>
      <c r="FXE19"/>
      <c r="FXF19"/>
      <c r="FXG19"/>
      <c r="FXH19"/>
      <c r="FXI19"/>
      <c r="FXJ19"/>
      <c r="FXK19"/>
      <c r="FXL19"/>
      <c r="FXM19"/>
      <c r="FXN19"/>
      <c r="FXO19"/>
      <c r="FXP19"/>
      <c r="FXQ19"/>
      <c r="FXR19"/>
      <c r="FXS19"/>
      <c r="FXT19"/>
      <c r="FXU19"/>
      <c r="FXV19"/>
      <c r="FXW19"/>
      <c r="FXX19"/>
      <c r="FXY19"/>
      <c r="FXZ19"/>
      <c r="FYA19"/>
      <c r="FYB19"/>
      <c r="FYC19"/>
      <c r="FYD19"/>
      <c r="FYE19"/>
      <c r="FYF19"/>
      <c r="FYG19"/>
      <c r="FYH19"/>
      <c r="FYI19"/>
      <c r="FYJ19"/>
      <c r="FYK19"/>
      <c r="FYL19"/>
      <c r="FYM19"/>
      <c r="FYN19"/>
      <c r="FYO19"/>
      <c r="FYP19"/>
      <c r="FYQ19"/>
      <c r="FYR19"/>
      <c r="FYS19"/>
      <c r="FYT19"/>
      <c r="FYU19"/>
      <c r="FYV19"/>
      <c r="FYW19"/>
      <c r="FYX19"/>
      <c r="FYY19"/>
      <c r="FYZ19"/>
      <c r="FZA19"/>
      <c r="FZB19"/>
      <c r="FZC19"/>
      <c r="FZD19"/>
      <c r="FZE19"/>
      <c r="FZF19"/>
      <c r="FZG19"/>
      <c r="FZH19"/>
      <c r="FZI19"/>
      <c r="FZJ19"/>
      <c r="FZK19"/>
      <c r="FZL19"/>
      <c r="FZM19"/>
      <c r="FZN19"/>
      <c r="FZO19"/>
      <c r="FZP19"/>
      <c r="FZQ19"/>
      <c r="FZR19"/>
      <c r="FZS19"/>
      <c r="FZT19"/>
      <c r="FZU19"/>
      <c r="FZV19"/>
      <c r="FZW19"/>
      <c r="FZX19"/>
      <c r="FZY19"/>
      <c r="FZZ19"/>
      <c r="GAA19"/>
      <c r="GAB19"/>
      <c r="GAC19"/>
      <c r="GAD19"/>
      <c r="GAE19"/>
      <c r="GAF19"/>
      <c r="GAG19"/>
      <c r="GAH19"/>
      <c r="GAI19"/>
      <c r="GAJ19"/>
      <c r="GAK19"/>
      <c r="GAL19"/>
      <c r="GAM19"/>
      <c r="GAN19"/>
      <c r="GAO19"/>
      <c r="GAP19"/>
      <c r="GAQ19"/>
      <c r="GAR19"/>
      <c r="GAS19"/>
      <c r="GAT19"/>
      <c r="GAU19"/>
      <c r="GAV19"/>
      <c r="GAW19"/>
      <c r="GAX19"/>
      <c r="GAY19"/>
      <c r="GAZ19"/>
      <c r="GBA19"/>
      <c r="GBB19"/>
      <c r="GBC19"/>
      <c r="GBD19"/>
      <c r="GBE19"/>
      <c r="GBF19"/>
      <c r="GBG19"/>
      <c r="GBH19"/>
      <c r="GBI19"/>
      <c r="GBJ19"/>
      <c r="GBK19"/>
      <c r="GBL19"/>
      <c r="GBM19"/>
      <c r="GBN19"/>
      <c r="GBO19"/>
      <c r="GBP19"/>
      <c r="GBQ19"/>
      <c r="GBR19"/>
      <c r="GBS19"/>
      <c r="GBT19"/>
      <c r="GBU19"/>
      <c r="GBV19"/>
      <c r="GBW19"/>
      <c r="GBX19"/>
      <c r="GBY19"/>
      <c r="GBZ19"/>
      <c r="GCA19"/>
      <c r="GCB19"/>
      <c r="GCC19"/>
      <c r="GCD19"/>
      <c r="GCE19"/>
      <c r="GCF19"/>
      <c r="GCG19"/>
      <c r="GCH19"/>
      <c r="GCI19"/>
      <c r="GCJ19"/>
      <c r="GCK19"/>
      <c r="GCL19"/>
      <c r="GCM19"/>
      <c r="GCN19"/>
      <c r="GCO19"/>
      <c r="GCP19"/>
      <c r="GCQ19"/>
      <c r="GCR19"/>
      <c r="GCS19"/>
      <c r="GCT19"/>
      <c r="GCU19"/>
      <c r="GCV19"/>
      <c r="GCW19"/>
      <c r="GCX19"/>
      <c r="GCY19"/>
      <c r="GCZ19"/>
      <c r="GDA19"/>
      <c r="GDB19"/>
      <c r="GDC19"/>
      <c r="GDD19"/>
      <c r="GDE19"/>
      <c r="GDF19"/>
      <c r="GDG19"/>
      <c r="GDH19"/>
      <c r="GDI19"/>
      <c r="GDJ19"/>
      <c r="GDK19"/>
      <c r="GDL19"/>
      <c r="GDM19"/>
      <c r="GDN19"/>
      <c r="GDO19"/>
      <c r="GDP19"/>
      <c r="GDQ19"/>
      <c r="GDR19"/>
      <c r="GDS19"/>
      <c r="GDT19"/>
      <c r="GDU19"/>
      <c r="GDV19"/>
      <c r="GDW19"/>
      <c r="GDX19"/>
      <c r="GDY19"/>
      <c r="GDZ19"/>
      <c r="GEA19"/>
      <c r="GEB19"/>
      <c r="GEC19"/>
      <c r="GED19"/>
      <c r="GEE19"/>
      <c r="GEF19"/>
      <c r="GEG19"/>
      <c r="GEH19"/>
      <c r="GEI19"/>
      <c r="GEJ19"/>
      <c r="GEK19"/>
      <c r="GEL19"/>
      <c r="GEM19"/>
      <c r="GEN19"/>
      <c r="GEO19"/>
      <c r="GEP19"/>
      <c r="GEQ19"/>
      <c r="GER19"/>
      <c r="GES19"/>
      <c r="GET19"/>
      <c r="GEU19"/>
      <c r="GEV19"/>
      <c r="GEW19"/>
      <c r="GEX19"/>
      <c r="GEY19"/>
      <c r="GEZ19"/>
      <c r="GFA19"/>
      <c r="GFB19"/>
      <c r="GFC19"/>
      <c r="GFD19"/>
      <c r="GFE19"/>
      <c r="GFF19"/>
      <c r="GFG19"/>
      <c r="GFH19"/>
      <c r="GFI19"/>
      <c r="GFJ19"/>
      <c r="GFK19"/>
      <c r="GFL19"/>
      <c r="GFM19"/>
      <c r="GFN19"/>
      <c r="GFO19"/>
      <c r="GFP19"/>
      <c r="GFQ19"/>
      <c r="GFR19"/>
      <c r="GFS19"/>
      <c r="GFT19"/>
      <c r="GFU19"/>
      <c r="GFV19"/>
      <c r="GFW19"/>
      <c r="GFX19"/>
      <c r="GFY19"/>
      <c r="GFZ19"/>
      <c r="GGA19"/>
      <c r="GGB19"/>
      <c r="GGC19"/>
      <c r="GGD19"/>
      <c r="GGE19"/>
      <c r="GGF19"/>
      <c r="GGG19"/>
      <c r="GGH19"/>
      <c r="GGI19"/>
      <c r="GGJ19"/>
      <c r="GGK19"/>
      <c r="GGL19"/>
      <c r="GGM19"/>
      <c r="GGN19"/>
      <c r="GGO19"/>
      <c r="GGP19"/>
      <c r="GGQ19"/>
      <c r="GGR19"/>
      <c r="GGS19"/>
      <c r="GGT19"/>
      <c r="GGU19"/>
      <c r="GGV19"/>
      <c r="GGW19"/>
      <c r="GGX19"/>
      <c r="GGY19"/>
      <c r="GGZ19"/>
      <c r="GHA19"/>
      <c r="GHB19"/>
      <c r="GHC19"/>
      <c r="GHD19"/>
      <c r="GHE19"/>
      <c r="GHF19"/>
      <c r="GHG19"/>
      <c r="GHH19"/>
      <c r="GHI19"/>
      <c r="GHJ19"/>
      <c r="GHK19"/>
      <c r="GHL19"/>
      <c r="GHM19"/>
      <c r="GHN19"/>
      <c r="GHO19"/>
      <c r="GHP19"/>
      <c r="GHQ19"/>
      <c r="GHR19"/>
      <c r="GHS19"/>
      <c r="GHT19"/>
      <c r="GHU19"/>
      <c r="GHV19"/>
      <c r="GHW19"/>
      <c r="GHX19"/>
      <c r="GHY19"/>
      <c r="GHZ19"/>
      <c r="GIA19"/>
      <c r="GIB19"/>
      <c r="GIC19"/>
      <c r="GID19"/>
      <c r="GIE19"/>
      <c r="GIF19"/>
      <c r="GIG19"/>
      <c r="GIH19"/>
      <c r="GII19"/>
      <c r="GIJ19"/>
      <c r="GIK19"/>
      <c r="GIL19"/>
      <c r="GIM19"/>
      <c r="GIN19"/>
      <c r="GIO19"/>
      <c r="GIP19"/>
      <c r="GIQ19"/>
      <c r="GIR19"/>
      <c r="GIS19"/>
      <c r="GIT19"/>
      <c r="GIU19"/>
      <c r="GIV19"/>
      <c r="GIW19"/>
      <c r="GIX19"/>
      <c r="GIY19"/>
      <c r="GIZ19"/>
      <c r="GJA19"/>
      <c r="GJB19"/>
      <c r="GJC19"/>
      <c r="GJD19"/>
      <c r="GJE19"/>
      <c r="GJF19"/>
      <c r="GJG19"/>
      <c r="GJH19"/>
      <c r="GJI19"/>
      <c r="GJJ19"/>
      <c r="GJK19"/>
      <c r="GJL19"/>
      <c r="GJM19"/>
      <c r="GJN19"/>
      <c r="GJO19"/>
      <c r="GJP19"/>
      <c r="GJQ19"/>
      <c r="GJR19"/>
      <c r="GJS19"/>
      <c r="GJT19"/>
      <c r="GJU19"/>
      <c r="GJV19"/>
      <c r="GJW19"/>
      <c r="GJX19"/>
      <c r="GJY19"/>
      <c r="GJZ19"/>
      <c r="GKA19"/>
      <c r="GKB19"/>
      <c r="GKC19"/>
      <c r="GKD19"/>
      <c r="GKE19"/>
      <c r="GKF19"/>
      <c r="GKG19"/>
      <c r="GKH19"/>
      <c r="GKI19"/>
      <c r="GKJ19"/>
      <c r="GKK19"/>
      <c r="GKL19"/>
      <c r="GKM19"/>
      <c r="GKN19"/>
      <c r="GKO19"/>
      <c r="GKP19"/>
      <c r="GKQ19"/>
      <c r="GKR19"/>
      <c r="GKS19"/>
      <c r="GKT19"/>
      <c r="GKU19"/>
      <c r="GKV19"/>
      <c r="GKW19"/>
      <c r="GKX19"/>
      <c r="GKY19"/>
      <c r="GKZ19"/>
      <c r="GLA19"/>
      <c r="GLB19"/>
      <c r="GLC19"/>
      <c r="GLD19"/>
      <c r="GLE19"/>
      <c r="GLF19"/>
      <c r="GLG19"/>
      <c r="GLH19"/>
      <c r="GLI19"/>
      <c r="GLJ19"/>
      <c r="GLK19"/>
      <c r="GLL19"/>
      <c r="GLM19"/>
      <c r="GLN19"/>
      <c r="GLO19"/>
      <c r="GLP19"/>
      <c r="GLQ19"/>
      <c r="GLR19"/>
      <c r="GLS19"/>
      <c r="GLT19"/>
      <c r="GLU19"/>
      <c r="GLV19"/>
      <c r="GLW19"/>
      <c r="GLX19"/>
      <c r="GLY19"/>
      <c r="GLZ19"/>
      <c r="GMA19"/>
      <c r="GMB19"/>
      <c r="GMC19"/>
      <c r="GMD19"/>
      <c r="GME19"/>
      <c r="GMF19"/>
      <c r="GMG19"/>
      <c r="GMH19"/>
      <c r="GMI19"/>
      <c r="GMJ19"/>
      <c r="GMK19"/>
      <c r="GML19"/>
      <c r="GMM19"/>
      <c r="GMN19"/>
      <c r="GMO19"/>
      <c r="GMP19"/>
      <c r="GMQ19"/>
      <c r="GMR19"/>
      <c r="GMS19"/>
      <c r="GMT19"/>
      <c r="GMU19"/>
      <c r="GMV19"/>
      <c r="GMW19"/>
      <c r="GMX19"/>
      <c r="GMY19"/>
      <c r="GMZ19"/>
      <c r="GNA19"/>
      <c r="GNB19"/>
      <c r="GNC19"/>
      <c r="GND19"/>
      <c r="GNE19"/>
      <c r="GNF19"/>
      <c r="GNG19"/>
      <c r="GNH19"/>
      <c r="GNI19"/>
      <c r="GNJ19"/>
      <c r="GNK19"/>
      <c r="GNL19"/>
      <c r="GNM19"/>
      <c r="GNN19"/>
      <c r="GNO19"/>
      <c r="GNP19"/>
      <c r="GNQ19"/>
      <c r="GNR19"/>
      <c r="GNS19"/>
      <c r="GNT19"/>
      <c r="GNU19"/>
      <c r="GNV19"/>
      <c r="GNW19"/>
      <c r="GNX19"/>
      <c r="GNY19"/>
      <c r="GNZ19"/>
      <c r="GOA19"/>
      <c r="GOB19"/>
      <c r="GOC19"/>
      <c r="GOD19"/>
      <c r="GOE19"/>
      <c r="GOF19"/>
      <c r="GOG19"/>
      <c r="GOH19"/>
      <c r="GOI19"/>
      <c r="GOJ19"/>
      <c r="GOK19"/>
      <c r="GOL19"/>
      <c r="GOM19"/>
      <c r="GON19"/>
      <c r="GOO19"/>
      <c r="GOP19"/>
      <c r="GOQ19"/>
      <c r="GOR19"/>
      <c r="GOS19"/>
      <c r="GOT19"/>
      <c r="GOU19"/>
      <c r="GOV19"/>
      <c r="GOW19"/>
      <c r="GOX19"/>
      <c r="GOY19"/>
      <c r="GOZ19"/>
      <c r="GPA19"/>
      <c r="GPB19"/>
      <c r="GPC19"/>
      <c r="GPD19"/>
      <c r="GPE19"/>
      <c r="GPF19"/>
      <c r="GPG19"/>
      <c r="GPH19"/>
      <c r="GPI19"/>
      <c r="GPJ19"/>
      <c r="GPK19"/>
      <c r="GPL19"/>
      <c r="GPM19"/>
      <c r="GPN19"/>
      <c r="GPO19"/>
      <c r="GPP19"/>
      <c r="GPQ19"/>
      <c r="GPR19"/>
      <c r="GPS19"/>
      <c r="GPT19"/>
      <c r="GPU19"/>
      <c r="GPV19"/>
      <c r="GPW19"/>
      <c r="GPX19"/>
      <c r="GPY19"/>
      <c r="GPZ19"/>
      <c r="GQA19"/>
      <c r="GQB19"/>
      <c r="GQC19"/>
      <c r="GQD19"/>
      <c r="GQE19"/>
      <c r="GQF19"/>
      <c r="GQG19"/>
      <c r="GQH19"/>
      <c r="GQI19"/>
      <c r="GQJ19"/>
      <c r="GQK19"/>
      <c r="GQL19"/>
      <c r="GQM19"/>
      <c r="GQN19"/>
      <c r="GQO19"/>
      <c r="GQP19"/>
      <c r="GQQ19"/>
      <c r="GQR19"/>
      <c r="GQS19"/>
      <c r="GQT19"/>
      <c r="GQU19"/>
      <c r="GQV19"/>
      <c r="GQW19"/>
      <c r="GQX19"/>
      <c r="GQY19"/>
      <c r="GQZ19"/>
      <c r="GRA19"/>
      <c r="GRB19"/>
      <c r="GRC19"/>
      <c r="GRD19"/>
      <c r="GRE19"/>
      <c r="GRF19"/>
      <c r="GRG19"/>
      <c r="GRH19"/>
      <c r="GRI19"/>
      <c r="GRJ19"/>
      <c r="GRK19"/>
      <c r="GRL19"/>
      <c r="GRM19"/>
      <c r="GRN19"/>
      <c r="GRO19"/>
      <c r="GRP19"/>
      <c r="GRQ19"/>
      <c r="GRR19"/>
      <c r="GRS19"/>
      <c r="GRT19"/>
      <c r="GRU19"/>
      <c r="GRV19"/>
      <c r="GRW19"/>
      <c r="GRX19"/>
      <c r="GRY19"/>
      <c r="GRZ19"/>
      <c r="GSA19"/>
      <c r="GSB19"/>
      <c r="GSC19"/>
      <c r="GSD19"/>
      <c r="GSE19"/>
      <c r="GSF19"/>
      <c r="GSG19"/>
      <c r="GSH19"/>
      <c r="GSI19"/>
      <c r="GSJ19"/>
      <c r="GSK19"/>
      <c r="GSL19"/>
      <c r="GSM19"/>
      <c r="GSN19"/>
      <c r="GSO19"/>
      <c r="GSP19"/>
      <c r="GSQ19"/>
      <c r="GSR19"/>
      <c r="GSS19"/>
      <c r="GST19"/>
      <c r="GSU19"/>
      <c r="GSV19"/>
      <c r="GSW19"/>
      <c r="GSX19"/>
      <c r="GSY19"/>
      <c r="GSZ19"/>
      <c r="GTA19"/>
      <c r="GTB19"/>
      <c r="GTC19"/>
      <c r="GTD19"/>
      <c r="GTE19"/>
      <c r="GTF19"/>
      <c r="GTG19"/>
      <c r="GTH19"/>
      <c r="GTI19"/>
      <c r="GTJ19"/>
      <c r="GTK19"/>
      <c r="GTL19"/>
      <c r="GTM19"/>
      <c r="GTN19"/>
      <c r="GTO19"/>
      <c r="GTP19"/>
      <c r="GTQ19"/>
      <c r="GTR19"/>
      <c r="GTS19"/>
      <c r="GTT19"/>
      <c r="GTU19"/>
      <c r="GTV19"/>
      <c r="GTW19"/>
      <c r="GTX19"/>
      <c r="GTY19"/>
      <c r="GTZ19"/>
      <c r="GUA19"/>
      <c r="GUB19"/>
      <c r="GUC19"/>
      <c r="GUD19"/>
      <c r="GUE19"/>
      <c r="GUF19"/>
      <c r="GUG19"/>
      <c r="GUH19"/>
      <c r="GUI19"/>
      <c r="GUJ19"/>
      <c r="GUK19"/>
      <c r="GUL19"/>
      <c r="GUM19"/>
      <c r="GUN19"/>
      <c r="GUO19"/>
      <c r="GUP19"/>
      <c r="GUQ19"/>
      <c r="GUR19"/>
      <c r="GUS19"/>
      <c r="GUT19"/>
      <c r="GUU19"/>
      <c r="GUV19"/>
      <c r="GUW19"/>
      <c r="GUX19"/>
      <c r="GUY19"/>
      <c r="GUZ19"/>
      <c r="GVA19"/>
      <c r="GVB19"/>
      <c r="GVC19"/>
      <c r="GVD19"/>
      <c r="GVE19"/>
      <c r="GVF19"/>
      <c r="GVG19"/>
      <c r="GVH19"/>
      <c r="GVI19"/>
      <c r="GVJ19"/>
      <c r="GVK19"/>
      <c r="GVL19"/>
      <c r="GVM19"/>
      <c r="GVN19"/>
      <c r="GVO19"/>
      <c r="GVP19"/>
      <c r="GVQ19"/>
      <c r="GVR19"/>
      <c r="GVS19"/>
      <c r="GVT19"/>
      <c r="GVU19"/>
      <c r="GVV19"/>
      <c r="GVW19"/>
      <c r="GVX19"/>
      <c r="GVY19"/>
      <c r="GVZ19"/>
      <c r="GWA19"/>
      <c r="GWB19"/>
      <c r="GWC19"/>
      <c r="GWD19"/>
      <c r="GWE19"/>
      <c r="GWF19"/>
      <c r="GWG19"/>
      <c r="GWH19"/>
      <c r="GWI19"/>
      <c r="GWJ19"/>
      <c r="GWK19"/>
      <c r="GWL19"/>
      <c r="GWM19"/>
      <c r="GWN19"/>
      <c r="GWO19"/>
      <c r="GWP19"/>
      <c r="GWQ19"/>
      <c r="GWR19"/>
      <c r="GWS19"/>
      <c r="GWT19"/>
      <c r="GWU19"/>
      <c r="GWV19"/>
      <c r="GWW19"/>
      <c r="GWX19"/>
      <c r="GWY19"/>
      <c r="GWZ19"/>
      <c r="GXA19"/>
      <c r="GXB19"/>
      <c r="GXC19"/>
      <c r="GXD19"/>
      <c r="GXE19"/>
      <c r="GXF19"/>
      <c r="GXG19"/>
      <c r="GXH19"/>
      <c r="GXI19"/>
      <c r="GXJ19"/>
      <c r="GXK19"/>
      <c r="GXL19"/>
      <c r="GXM19"/>
      <c r="GXN19"/>
      <c r="GXO19"/>
      <c r="GXP19"/>
      <c r="GXQ19"/>
      <c r="GXR19"/>
      <c r="GXS19"/>
      <c r="GXT19"/>
      <c r="GXU19"/>
      <c r="GXV19"/>
      <c r="GXW19"/>
      <c r="GXX19"/>
      <c r="GXY19"/>
      <c r="GXZ19"/>
      <c r="GYA19"/>
      <c r="GYB19"/>
      <c r="GYC19"/>
      <c r="GYD19"/>
      <c r="GYE19"/>
      <c r="GYF19"/>
      <c r="GYG19"/>
      <c r="GYH19"/>
      <c r="GYI19"/>
      <c r="GYJ19"/>
      <c r="GYK19"/>
      <c r="GYL19"/>
      <c r="GYM19"/>
      <c r="GYN19"/>
      <c r="GYO19"/>
      <c r="GYP19"/>
      <c r="GYQ19"/>
      <c r="GYR19"/>
      <c r="GYS19"/>
      <c r="GYT19"/>
      <c r="GYU19"/>
      <c r="GYV19"/>
      <c r="GYW19"/>
      <c r="GYX19"/>
      <c r="GYY19"/>
      <c r="GYZ19"/>
      <c r="GZA19"/>
      <c r="GZB19"/>
      <c r="GZC19"/>
      <c r="GZD19"/>
      <c r="GZE19"/>
      <c r="GZF19"/>
      <c r="GZG19"/>
      <c r="GZH19"/>
      <c r="GZI19"/>
      <c r="GZJ19"/>
      <c r="GZK19"/>
      <c r="GZL19"/>
      <c r="GZM19"/>
      <c r="GZN19"/>
      <c r="GZO19"/>
      <c r="GZP19"/>
      <c r="GZQ19"/>
      <c r="GZR19"/>
      <c r="GZS19"/>
      <c r="GZT19"/>
      <c r="GZU19"/>
      <c r="GZV19"/>
      <c r="GZW19"/>
      <c r="GZX19"/>
      <c r="GZY19"/>
      <c r="GZZ19"/>
      <c r="HAA19"/>
      <c r="HAB19"/>
      <c r="HAC19"/>
      <c r="HAD19"/>
      <c r="HAE19"/>
      <c r="HAF19"/>
      <c r="HAG19"/>
      <c r="HAH19"/>
      <c r="HAI19"/>
      <c r="HAJ19"/>
      <c r="HAK19"/>
      <c r="HAL19"/>
      <c r="HAM19"/>
      <c r="HAN19"/>
      <c r="HAO19"/>
      <c r="HAP19"/>
      <c r="HAQ19"/>
      <c r="HAR19"/>
      <c r="HAS19"/>
      <c r="HAT19"/>
      <c r="HAU19"/>
      <c r="HAV19"/>
      <c r="HAW19"/>
      <c r="HAX19"/>
      <c r="HAY19"/>
      <c r="HAZ19"/>
      <c r="HBA19"/>
      <c r="HBB19"/>
      <c r="HBC19"/>
      <c r="HBD19"/>
      <c r="HBE19"/>
      <c r="HBF19"/>
      <c r="HBG19"/>
      <c r="HBH19"/>
      <c r="HBI19"/>
      <c r="HBJ19"/>
      <c r="HBK19"/>
      <c r="HBL19"/>
      <c r="HBM19"/>
      <c r="HBN19"/>
      <c r="HBO19"/>
      <c r="HBP19"/>
      <c r="HBQ19"/>
      <c r="HBR19"/>
      <c r="HBS19"/>
      <c r="HBT19"/>
      <c r="HBU19"/>
      <c r="HBV19"/>
      <c r="HBW19"/>
      <c r="HBX19"/>
      <c r="HBY19"/>
      <c r="HBZ19"/>
      <c r="HCA19"/>
      <c r="HCB19"/>
      <c r="HCC19"/>
      <c r="HCD19"/>
      <c r="HCE19"/>
      <c r="HCF19"/>
      <c r="HCG19"/>
      <c r="HCH19"/>
      <c r="HCI19"/>
      <c r="HCJ19"/>
      <c r="HCK19"/>
      <c r="HCL19"/>
      <c r="HCM19"/>
      <c r="HCN19"/>
      <c r="HCO19"/>
      <c r="HCP19"/>
      <c r="HCQ19"/>
      <c r="HCR19"/>
      <c r="HCS19"/>
      <c r="HCT19"/>
      <c r="HCU19"/>
      <c r="HCV19"/>
      <c r="HCW19"/>
      <c r="HCX19"/>
      <c r="HCY19"/>
      <c r="HCZ19"/>
      <c r="HDA19"/>
      <c r="HDB19"/>
      <c r="HDC19"/>
      <c r="HDD19"/>
      <c r="HDE19"/>
      <c r="HDF19"/>
      <c r="HDG19"/>
      <c r="HDH19"/>
      <c r="HDI19"/>
      <c r="HDJ19"/>
      <c r="HDK19"/>
      <c r="HDL19"/>
      <c r="HDM19"/>
      <c r="HDN19"/>
      <c r="HDO19"/>
      <c r="HDP19"/>
      <c r="HDQ19"/>
      <c r="HDR19"/>
      <c r="HDS19"/>
      <c r="HDT19"/>
      <c r="HDU19"/>
      <c r="HDV19"/>
      <c r="HDW19"/>
      <c r="HDX19"/>
      <c r="HDY19"/>
      <c r="HDZ19"/>
      <c r="HEA19"/>
      <c r="HEB19"/>
      <c r="HEC19"/>
      <c r="HED19"/>
      <c r="HEE19"/>
      <c r="HEF19"/>
      <c r="HEG19"/>
      <c r="HEH19"/>
      <c r="HEI19"/>
      <c r="HEJ19"/>
      <c r="HEK19"/>
      <c r="HEL19"/>
      <c r="HEM19"/>
      <c r="HEN19"/>
      <c r="HEO19"/>
      <c r="HEP19"/>
      <c r="HEQ19"/>
      <c r="HER19"/>
      <c r="HES19"/>
      <c r="HET19"/>
      <c r="HEU19"/>
      <c r="HEV19"/>
      <c r="HEW19"/>
      <c r="HEX19"/>
      <c r="HEY19"/>
      <c r="HEZ19"/>
      <c r="HFA19"/>
      <c r="HFB19"/>
      <c r="HFC19"/>
      <c r="HFD19"/>
      <c r="HFE19"/>
      <c r="HFF19"/>
      <c r="HFG19"/>
      <c r="HFH19"/>
      <c r="HFI19"/>
      <c r="HFJ19"/>
      <c r="HFK19"/>
      <c r="HFL19"/>
      <c r="HFM19"/>
      <c r="HFN19"/>
      <c r="HFO19"/>
      <c r="HFP19"/>
      <c r="HFQ19"/>
      <c r="HFR19"/>
      <c r="HFS19"/>
      <c r="HFT19"/>
      <c r="HFU19"/>
      <c r="HFV19"/>
      <c r="HFW19"/>
      <c r="HFX19"/>
      <c r="HFY19"/>
      <c r="HFZ19"/>
      <c r="HGA19"/>
      <c r="HGB19"/>
      <c r="HGC19"/>
      <c r="HGD19"/>
      <c r="HGE19"/>
      <c r="HGF19"/>
      <c r="HGG19"/>
      <c r="HGH19"/>
      <c r="HGI19"/>
      <c r="HGJ19"/>
      <c r="HGK19"/>
      <c r="HGL19"/>
      <c r="HGM19"/>
      <c r="HGN19"/>
      <c r="HGO19"/>
      <c r="HGP19"/>
      <c r="HGQ19"/>
      <c r="HGR19"/>
      <c r="HGS19"/>
      <c r="HGT19"/>
      <c r="HGU19"/>
      <c r="HGV19"/>
      <c r="HGW19"/>
      <c r="HGX19"/>
      <c r="HGY19"/>
      <c r="HGZ19"/>
      <c r="HHA19"/>
      <c r="HHB19"/>
      <c r="HHC19"/>
      <c r="HHD19"/>
      <c r="HHE19"/>
      <c r="HHF19"/>
      <c r="HHG19"/>
      <c r="HHH19"/>
      <c r="HHI19"/>
      <c r="HHJ19"/>
      <c r="HHK19"/>
      <c r="HHL19"/>
      <c r="HHM19"/>
      <c r="HHN19"/>
      <c r="HHO19"/>
      <c r="HHP19"/>
      <c r="HHQ19"/>
      <c r="HHR19"/>
      <c r="HHS19"/>
      <c r="HHT19"/>
      <c r="HHU19"/>
      <c r="HHV19"/>
      <c r="HHW19"/>
      <c r="HHX19"/>
      <c r="HHY19"/>
      <c r="HHZ19"/>
      <c r="HIA19"/>
      <c r="HIB19"/>
      <c r="HIC19"/>
      <c r="HID19"/>
      <c r="HIE19"/>
      <c r="HIF19"/>
      <c r="HIG19"/>
      <c r="HIH19"/>
      <c r="HII19"/>
      <c r="HIJ19"/>
      <c r="HIK19"/>
      <c r="HIL19"/>
      <c r="HIM19"/>
      <c r="HIN19"/>
      <c r="HIO19"/>
      <c r="HIP19"/>
      <c r="HIQ19"/>
      <c r="HIR19"/>
      <c r="HIS19"/>
      <c r="HIT19"/>
      <c r="HIU19"/>
      <c r="HIV19"/>
      <c r="HIW19"/>
      <c r="HIX19"/>
      <c r="HIY19"/>
      <c r="HIZ19"/>
      <c r="HJA19"/>
      <c r="HJB19"/>
      <c r="HJC19"/>
      <c r="HJD19"/>
      <c r="HJE19"/>
      <c r="HJF19"/>
      <c r="HJG19"/>
      <c r="HJH19"/>
      <c r="HJI19"/>
      <c r="HJJ19"/>
      <c r="HJK19"/>
      <c r="HJL19"/>
      <c r="HJM19"/>
      <c r="HJN19"/>
      <c r="HJO19"/>
      <c r="HJP19"/>
      <c r="HJQ19"/>
      <c r="HJR19"/>
      <c r="HJS19"/>
      <c r="HJT19"/>
      <c r="HJU19"/>
      <c r="HJV19"/>
      <c r="HJW19"/>
      <c r="HJX19"/>
      <c r="HJY19"/>
      <c r="HJZ19"/>
      <c r="HKA19"/>
      <c r="HKB19"/>
      <c r="HKC19"/>
      <c r="HKD19"/>
      <c r="HKE19"/>
      <c r="HKF19"/>
      <c r="HKG19"/>
      <c r="HKH19"/>
      <c r="HKI19"/>
      <c r="HKJ19"/>
      <c r="HKK19"/>
      <c r="HKL19"/>
      <c r="HKM19"/>
      <c r="HKN19"/>
      <c r="HKO19"/>
      <c r="HKP19"/>
      <c r="HKQ19"/>
      <c r="HKR19"/>
      <c r="HKS19"/>
      <c r="HKT19"/>
      <c r="HKU19"/>
      <c r="HKV19"/>
      <c r="HKW19"/>
      <c r="HKX19"/>
      <c r="HKY19"/>
      <c r="HKZ19"/>
      <c r="HLA19"/>
      <c r="HLB19"/>
      <c r="HLC19"/>
      <c r="HLD19"/>
      <c r="HLE19"/>
      <c r="HLF19"/>
      <c r="HLG19"/>
      <c r="HLH19"/>
      <c r="HLI19"/>
      <c r="HLJ19"/>
      <c r="HLK19"/>
      <c r="HLL19"/>
      <c r="HLM19"/>
      <c r="HLN19"/>
      <c r="HLO19"/>
      <c r="HLP19"/>
      <c r="HLQ19"/>
      <c r="HLR19"/>
      <c r="HLS19"/>
      <c r="HLT19"/>
      <c r="HLU19"/>
      <c r="HLV19"/>
      <c r="HLW19"/>
      <c r="HLX19"/>
      <c r="HLY19"/>
      <c r="HLZ19"/>
      <c r="HMA19"/>
      <c r="HMB19"/>
      <c r="HMC19"/>
      <c r="HMD19"/>
      <c r="HME19"/>
      <c r="HMF19"/>
      <c r="HMG19"/>
      <c r="HMH19"/>
      <c r="HMI19"/>
      <c r="HMJ19"/>
      <c r="HMK19"/>
      <c r="HML19"/>
      <c r="HMM19"/>
      <c r="HMN19"/>
      <c r="HMO19"/>
      <c r="HMP19"/>
      <c r="HMQ19"/>
      <c r="HMR19"/>
      <c r="HMS19"/>
      <c r="HMT19"/>
      <c r="HMU19"/>
      <c r="HMV19"/>
      <c r="HMW19"/>
      <c r="HMX19"/>
      <c r="HMY19"/>
      <c r="HMZ19"/>
      <c r="HNA19"/>
      <c r="HNB19"/>
      <c r="HNC19"/>
      <c r="HND19"/>
      <c r="HNE19"/>
      <c r="HNF19"/>
      <c r="HNG19"/>
      <c r="HNH19"/>
      <c r="HNI19"/>
      <c r="HNJ19"/>
      <c r="HNK19"/>
      <c r="HNL19"/>
      <c r="HNM19"/>
      <c r="HNN19"/>
      <c r="HNO19"/>
      <c r="HNP19"/>
      <c r="HNQ19"/>
      <c r="HNR19"/>
      <c r="HNS19"/>
      <c r="HNT19"/>
      <c r="HNU19"/>
      <c r="HNV19"/>
      <c r="HNW19"/>
      <c r="HNX19"/>
      <c r="HNY19"/>
      <c r="HNZ19"/>
      <c r="HOA19"/>
      <c r="HOB19"/>
      <c r="HOC19"/>
      <c r="HOD19"/>
      <c r="HOE19"/>
      <c r="HOF19"/>
      <c r="HOG19"/>
      <c r="HOH19"/>
      <c r="HOI19"/>
      <c r="HOJ19"/>
      <c r="HOK19"/>
      <c r="HOL19"/>
      <c r="HOM19"/>
      <c r="HON19"/>
      <c r="HOO19"/>
      <c r="HOP19"/>
      <c r="HOQ19"/>
      <c r="HOR19"/>
      <c r="HOS19"/>
      <c r="HOT19"/>
      <c r="HOU19"/>
      <c r="HOV19"/>
      <c r="HOW19"/>
      <c r="HOX19"/>
      <c r="HOY19"/>
      <c r="HOZ19"/>
      <c r="HPA19"/>
      <c r="HPB19"/>
      <c r="HPC19"/>
      <c r="HPD19"/>
      <c r="HPE19"/>
      <c r="HPF19"/>
      <c r="HPG19"/>
      <c r="HPH19"/>
      <c r="HPI19"/>
      <c r="HPJ19"/>
      <c r="HPK19"/>
      <c r="HPL19"/>
      <c r="HPM19"/>
      <c r="HPN19"/>
      <c r="HPO19"/>
      <c r="HPP19"/>
      <c r="HPQ19"/>
      <c r="HPR19"/>
      <c r="HPS19"/>
      <c r="HPT19"/>
      <c r="HPU19"/>
      <c r="HPV19"/>
      <c r="HPW19"/>
      <c r="HPX19"/>
      <c r="HPY19"/>
      <c r="HPZ19"/>
      <c r="HQA19"/>
      <c r="HQB19"/>
      <c r="HQC19"/>
      <c r="HQD19"/>
      <c r="HQE19"/>
      <c r="HQF19"/>
      <c r="HQG19"/>
      <c r="HQH19"/>
      <c r="HQI19"/>
      <c r="HQJ19"/>
      <c r="HQK19"/>
      <c r="HQL19"/>
      <c r="HQM19"/>
      <c r="HQN19"/>
      <c r="HQO19"/>
      <c r="HQP19"/>
      <c r="HQQ19"/>
      <c r="HQR19"/>
      <c r="HQS19"/>
      <c r="HQT19"/>
      <c r="HQU19"/>
      <c r="HQV19"/>
      <c r="HQW19"/>
      <c r="HQX19"/>
      <c r="HQY19"/>
      <c r="HQZ19"/>
      <c r="HRA19"/>
      <c r="HRB19"/>
      <c r="HRC19"/>
      <c r="HRD19"/>
      <c r="HRE19"/>
      <c r="HRF19"/>
      <c r="HRG19"/>
      <c r="HRH19"/>
      <c r="HRI19"/>
      <c r="HRJ19"/>
      <c r="HRK19"/>
      <c r="HRL19"/>
      <c r="HRM19"/>
      <c r="HRN19"/>
      <c r="HRO19"/>
      <c r="HRP19"/>
      <c r="HRQ19"/>
      <c r="HRR19"/>
      <c r="HRS19"/>
      <c r="HRT19"/>
      <c r="HRU19"/>
      <c r="HRV19"/>
      <c r="HRW19"/>
      <c r="HRX19"/>
      <c r="HRY19"/>
      <c r="HRZ19"/>
      <c r="HSA19"/>
      <c r="HSB19"/>
      <c r="HSC19"/>
      <c r="HSD19"/>
      <c r="HSE19"/>
      <c r="HSF19"/>
      <c r="HSG19"/>
      <c r="HSH19"/>
      <c r="HSI19"/>
      <c r="HSJ19"/>
      <c r="HSK19"/>
      <c r="HSL19"/>
      <c r="HSM19"/>
      <c r="HSN19"/>
      <c r="HSO19"/>
      <c r="HSP19"/>
      <c r="HSQ19"/>
      <c r="HSR19"/>
      <c r="HSS19"/>
      <c r="HST19"/>
      <c r="HSU19"/>
      <c r="HSV19"/>
      <c r="HSW19"/>
      <c r="HSX19"/>
      <c r="HSY19"/>
      <c r="HSZ19"/>
      <c r="HTA19"/>
      <c r="HTB19"/>
      <c r="HTC19"/>
      <c r="HTD19"/>
      <c r="HTE19"/>
      <c r="HTF19"/>
      <c r="HTG19"/>
      <c r="HTH19"/>
      <c r="HTI19"/>
      <c r="HTJ19"/>
      <c r="HTK19"/>
      <c r="HTL19"/>
      <c r="HTM19"/>
      <c r="HTN19"/>
      <c r="HTO19"/>
      <c r="HTP19"/>
      <c r="HTQ19"/>
      <c r="HTR19"/>
      <c r="HTS19"/>
      <c r="HTT19"/>
      <c r="HTU19"/>
      <c r="HTV19"/>
      <c r="HTW19"/>
      <c r="HTX19"/>
      <c r="HTY19"/>
      <c r="HTZ19"/>
      <c r="HUA19"/>
      <c r="HUB19"/>
      <c r="HUC19"/>
      <c r="HUD19"/>
      <c r="HUE19"/>
      <c r="HUF19"/>
      <c r="HUG19"/>
      <c r="HUH19"/>
      <c r="HUI19"/>
      <c r="HUJ19"/>
      <c r="HUK19"/>
      <c r="HUL19"/>
      <c r="HUM19"/>
      <c r="HUN19"/>
      <c r="HUO19"/>
      <c r="HUP19"/>
      <c r="HUQ19"/>
      <c r="HUR19"/>
      <c r="HUS19"/>
      <c r="HUT19"/>
      <c r="HUU19"/>
      <c r="HUV19"/>
      <c r="HUW19"/>
      <c r="HUX19"/>
      <c r="HUY19"/>
      <c r="HUZ19"/>
      <c r="HVA19"/>
      <c r="HVB19"/>
      <c r="HVC19"/>
      <c r="HVD19"/>
      <c r="HVE19"/>
      <c r="HVF19"/>
      <c r="HVG19"/>
      <c r="HVH19"/>
      <c r="HVI19"/>
      <c r="HVJ19"/>
      <c r="HVK19"/>
      <c r="HVL19"/>
      <c r="HVM19"/>
      <c r="HVN19"/>
      <c r="HVO19"/>
      <c r="HVP19"/>
      <c r="HVQ19"/>
      <c r="HVR19"/>
      <c r="HVS19"/>
      <c r="HVT19"/>
      <c r="HVU19"/>
      <c r="HVV19"/>
      <c r="HVW19"/>
      <c r="HVX19"/>
      <c r="HVY19"/>
      <c r="HVZ19"/>
      <c r="HWA19"/>
      <c r="HWB19"/>
      <c r="HWC19"/>
      <c r="HWD19"/>
      <c r="HWE19"/>
      <c r="HWF19"/>
      <c r="HWG19"/>
      <c r="HWH19"/>
      <c r="HWI19"/>
      <c r="HWJ19"/>
      <c r="HWK19"/>
      <c r="HWL19"/>
      <c r="HWM19"/>
      <c r="HWN19"/>
      <c r="HWO19"/>
      <c r="HWP19"/>
      <c r="HWQ19"/>
      <c r="HWR19"/>
      <c r="HWS19"/>
      <c r="HWT19"/>
      <c r="HWU19"/>
      <c r="HWV19"/>
      <c r="HWW19"/>
      <c r="HWX19"/>
      <c r="HWY19"/>
      <c r="HWZ19"/>
      <c r="HXA19"/>
      <c r="HXB19"/>
      <c r="HXC19"/>
      <c r="HXD19"/>
      <c r="HXE19"/>
      <c r="HXF19"/>
      <c r="HXG19"/>
      <c r="HXH19"/>
      <c r="HXI19"/>
      <c r="HXJ19"/>
      <c r="HXK19"/>
      <c r="HXL19"/>
      <c r="HXM19"/>
      <c r="HXN19"/>
      <c r="HXO19"/>
      <c r="HXP19"/>
      <c r="HXQ19"/>
      <c r="HXR19"/>
      <c r="HXS19"/>
      <c r="HXT19"/>
      <c r="HXU19"/>
      <c r="HXV19"/>
      <c r="HXW19"/>
      <c r="HXX19"/>
      <c r="HXY19"/>
      <c r="HXZ19"/>
      <c r="HYA19"/>
      <c r="HYB19"/>
      <c r="HYC19"/>
      <c r="HYD19"/>
      <c r="HYE19"/>
      <c r="HYF19"/>
      <c r="HYG19"/>
      <c r="HYH19"/>
      <c r="HYI19"/>
      <c r="HYJ19"/>
      <c r="HYK19"/>
      <c r="HYL19"/>
      <c r="HYM19"/>
      <c r="HYN19"/>
      <c r="HYO19"/>
      <c r="HYP19"/>
      <c r="HYQ19"/>
      <c r="HYR19"/>
      <c r="HYS19"/>
      <c r="HYT19"/>
      <c r="HYU19"/>
      <c r="HYV19"/>
      <c r="HYW19"/>
      <c r="HYX19"/>
      <c r="HYY19"/>
      <c r="HYZ19"/>
      <c r="HZA19"/>
      <c r="HZB19"/>
      <c r="HZC19"/>
      <c r="HZD19"/>
      <c r="HZE19"/>
      <c r="HZF19"/>
      <c r="HZG19"/>
      <c r="HZH19"/>
      <c r="HZI19"/>
      <c r="HZJ19"/>
      <c r="HZK19"/>
      <c r="HZL19"/>
      <c r="HZM19"/>
      <c r="HZN19"/>
      <c r="HZO19"/>
      <c r="HZP19"/>
      <c r="HZQ19"/>
      <c r="HZR19"/>
      <c r="HZS19"/>
      <c r="HZT19"/>
      <c r="HZU19"/>
      <c r="HZV19"/>
      <c r="HZW19"/>
      <c r="HZX19"/>
      <c r="HZY19"/>
      <c r="HZZ19"/>
      <c r="IAA19"/>
      <c r="IAB19"/>
      <c r="IAC19"/>
      <c r="IAD19"/>
      <c r="IAE19"/>
      <c r="IAF19"/>
      <c r="IAG19"/>
      <c r="IAH19"/>
      <c r="IAI19"/>
      <c r="IAJ19"/>
      <c r="IAK19"/>
      <c r="IAL19"/>
      <c r="IAM19"/>
      <c r="IAN19"/>
      <c r="IAO19"/>
      <c r="IAP19"/>
      <c r="IAQ19"/>
      <c r="IAR19"/>
      <c r="IAS19"/>
      <c r="IAT19"/>
      <c r="IAU19"/>
      <c r="IAV19"/>
      <c r="IAW19"/>
      <c r="IAX19"/>
      <c r="IAY19"/>
      <c r="IAZ19"/>
      <c r="IBA19"/>
      <c r="IBB19"/>
      <c r="IBC19"/>
      <c r="IBD19"/>
      <c r="IBE19"/>
      <c r="IBF19"/>
      <c r="IBG19"/>
      <c r="IBH19"/>
      <c r="IBI19"/>
      <c r="IBJ19"/>
      <c r="IBK19"/>
      <c r="IBL19"/>
      <c r="IBM19"/>
      <c r="IBN19"/>
      <c r="IBO19"/>
      <c r="IBP19"/>
      <c r="IBQ19"/>
      <c r="IBR19"/>
      <c r="IBS19"/>
      <c r="IBT19"/>
      <c r="IBU19"/>
      <c r="IBV19"/>
      <c r="IBW19"/>
      <c r="IBX19"/>
      <c r="IBY19"/>
      <c r="IBZ19"/>
      <c r="ICA19"/>
      <c r="ICB19"/>
      <c r="ICC19"/>
      <c r="ICD19"/>
      <c r="ICE19"/>
      <c r="ICF19"/>
      <c r="ICG19"/>
      <c r="ICH19"/>
      <c r="ICI19"/>
      <c r="ICJ19"/>
      <c r="ICK19"/>
      <c r="ICL19"/>
      <c r="ICM19"/>
      <c r="ICN19"/>
      <c r="ICO19"/>
      <c r="ICP19"/>
      <c r="ICQ19"/>
      <c r="ICR19"/>
      <c r="ICS19"/>
      <c r="ICT19"/>
      <c r="ICU19"/>
      <c r="ICV19"/>
      <c r="ICW19"/>
      <c r="ICX19"/>
      <c r="ICY19"/>
      <c r="ICZ19"/>
      <c r="IDA19"/>
      <c r="IDB19"/>
      <c r="IDC19"/>
      <c r="IDD19"/>
      <c r="IDE19"/>
      <c r="IDF19"/>
      <c r="IDG19"/>
      <c r="IDH19"/>
      <c r="IDI19"/>
      <c r="IDJ19"/>
      <c r="IDK19"/>
      <c r="IDL19"/>
      <c r="IDM19"/>
      <c r="IDN19"/>
      <c r="IDO19"/>
      <c r="IDP19"/>
      <c r="IDQ19"/>
      <c r="IDR19"/>
      <c r="IDS19"/>
      <c r="IDT19"/>
      <c r="IDU19"/>
      <c r="IDV19"/>
      <c r="IDW19"/>
      <c r="IDX19"/>
      <c r="IDY19"/>
      <c r="IDZ19"/>
      <c r="IEA19"/>
      <c r="IEB19"/>
      <c r="IEC19"/>
      <c r="IED19"/>
      <c r="IEE19"/>
      <c r="IEF19"/>
      <c r="IEG19"/>
      <c r="IEH19"/>
      <c r="IEI19"/>
      <c r="IEJ19"/>
      <c r="IEK19"/>
      <c r="IEL19"/>
      <c r="IEM19"/>
      <c r="IEN19"/>
      <c r="IEO19"/>
      <c r="IEP19"/>
      <c r="IEQ19"/>
      <c r="IER19"/>
      <c r="IES19"/>
      <c r="IET19"/>
      <c r="IEU19"/>
      <c r="IEV19"/>
      <c r="IEW19"/>
      <c r="IEX19"/>
      <c r="IEY19"/>
      <c r="IEZ19"/>
      <c r="IFA19"/>
      <c r="IFB19"/>
      <c r="IFC19"/>
      <c r="IFD19"/>
      <c r="IFE19"/>
      <c r="IFF19"/>
      <c r="IFG19"/>
      <c r="IFH19"/>
      <c r="IFI19"/>
      <c r="IFJ19"/>
      <c r="IFK19"/>
      <c r="IFL19"/>
      <c r="IFM19"/>
      <c r="IFN19"/>
      <c r="IFO19"/>
      <c r="IFP19"/>
      <c r="IFQ19"/>
      <c r="IFR19"/>
      <c r="IFS19"/>
      <c r="IFT19"/>
      <c r="IFU19"/>
      <c r="IFV19"/>
      <c r="IFW19"/>
      <c r="IFX19"/>
      <c r="IFY19"/>
      <c r="IFZ19"/>
      <c r="IGA19"/>
      <c r="IGB19"/>
      <c r="IGC19"/>
      <c r="IGD19"/>
      <c r="IGE19"/>
      <c r="IGF19"/>
      <c r="IGG19"/>
      <c r="IGH19"/>
      <c r="IGI19"/>
      <c r="IGJ19"/>
      <c r="IGK19"/>
      <c r="IGL19"/>
      <c r="IGM19"/>
      <c r="IGN19"/>
      <c r="IGO19"/>
      <c r="IGP19"/>
      <c r="IGQ19"/>
      <c r="IGR19"/>
      <c r="IGS19"/>
      <c r="IGT19"/>
      <c r="IGU19"/>
      <c r="IGV19"/>
      <c r="IGW19"/>
      <c r="IGX19"/>
      <c r="IGY19"/>
      <c r="IGZ19"/>
      <c r="IHA19"/>
      <c r="IHB19"/>
      <c r="IHC19"/>
      <c r="IHD19"/>
      <c r="IHE19"/>
      <c r="IHF19"/>
      <c r="IHG19"/>
      <c r="IHH19"/>
      <c r="IHI19"/>
      <c r="IHJ19"/>
      <c r="IHK19"/>
      <c r="IHL19"/>
      <c r="IHM19"/>
      <c r="IHN19"/>
      <c r="IHO19"/>
      <c r="IHP19"/>
      <c r="IHQ19"/>
      <c r="IHR19"/>
      <c r="IHS19"/>
      <c r="IHT19"/>
      <c r="IHU19"/>
      <c r="IHV19"/>
      <c r="IHW19"/>
      <c r="IHX19"/>
      <c r="IHY19"/>
      <c r="IHZ19"/>
      <c r="IIA19"/>
      <c r="IIB19"/>
      <c r="IIC19"/>
      <c r="IID19"/>
      <c r="IIE19"/>
      <c r="IIF19"/>
      <c r="IIG19"/>
      <c r="IIH19"/>
      <c r="III19"/>
      <c r="IIJ19"/>
      <c r="IIK19"/>
      <c r="IIL19"/>
      <c r="IIM19"/>
      <c r="IIN19"/>
      <c r="IIO19"/>
      <c r="IIP19"/>
      <c r="IIQ19"/>
      <c r="IIR19"/>
      <c r="IIS19"/>
      <c r="IIT19"/>
      <c r="IIU19"/>
      <c r="IIV19"/>
      <c r="IIW19"/>
      <c r="IIX19"/>
      <c r="IIY19"/>
      <c r="IIZ19"/>
      <c r="IJA19"/>
      <c r="IJB19"/>
      <c r="IJC19"/>
      <c r="IJD19"/>
      <c r="IJE19"/>
      <c r="IJF19"/>
      <c r="IJG19"/>
      <c r="IJH19"/>
      <c r="IJI19"/>
      <c r="IJJ19"/>
      <c r="IJK19"/>
      <c r="IJL19"/>
      <c r="IJM19"/>
      <c r="IJN19"/>
      <c r="IJO19"/>
      <c r="IJP19"/>
      <c r="IJQ19"/>
      <c r="IJR19"/>
      <c r="IJS19"/>
      <c r="IJT19"/>
      <c r="IJU19"/>
      <c r="IJV19"/>
      <c r="IJW19"/>
      <c r="IJX19"/>
      <c r="IJY19"/>
      <c r="IJZ19"/>
      <c r="IKA19"/>
      <c r="IKB19"/>
      <c r="IKC19"/>
      <c r="IKD19"/>
      <c r="IKE19"/>
      <c r="IKF19"/>
      <c r="IKG19"/>
      <c r="IKH19"/>
      <c r="IKI19"/>
      <c r="IKJ19"/>
      <c r="IKK19"/>
      <c r="IKL19"/>
      <c r="IKM19"/>
      <c r="IKN19"/>
      <c r="IKO19"/>
      <c r="IKP19"/>
      <c r="IKQ19"/>
      <c r="IKR19"/>
      <c r="IKS19"/>
      <c r="IKT19"/>
      <c r="IKU19"/>
      <c r="IKV19"/>
      <c r="IKW19"/>
      <c r="IKX19"/>
      <c r="IKY19"/>
      <c r="IKZ19"/>
      <c r="ILA19"/>
      <c r="ILB19"/>
      <c r="ILC19"/>
      <c r="ILD19"/>
      <c r="ILE19"/>
      <c r="ILF19"/>
      <c r="ILG19"/>
      <c r="ILH19"/>
      <c r="ILI19"/>
      <c r="ILJ19"/>
      <c r="ILK19"/>
      <c r="ILL19"/>
      <c r="ILM19"/>
      <c r="ILN19"/>
      <c r="ILO19"/>
      <c r="ILP19"/>
      <c r="ILQ19"/>
      <c r="ILR19"/>
      <c r="ILS19"/>
      <c r="ILT19"/>
      <c r="ILU19"/>
      <c r="ILV19"/>
      <c r="ILW19"/>
      <c r="ILX19"/>
      <c r="ILY19"/>
      <c r="ILZ19"/>
      <c r="IMA19"/>
      <c r="IMB19"/>
      <c r="IMC19"/>
      <c r="IMD19"/>
      <c r="IME19"/>
      <c r="IMF19"/>
      <c r="IMG19"/>
      <c r="IMH19"/>
      <c r="IMI19"/>
      <c r="IMJ19"/>
      <c r="IMK19"/>
      <c r="IML19"/>
      <c r="IMM19"/>
      <c r="IMN19"/>
      <c r="IMO19"/>
      <c r="IMP19"/>
      <c r="IMQ19"/>
      <c r="IMR19"/>
      <c r="IMS19"/>
      <c r="IMT19"/>
      <c r="IMU19"/>
      <c r="IMV19"/>
      <c r="IMW19"/>
      <c r="IMX19"/>
      <c r="IMY19"/>
      <c r="IMZ19"/>
      <c r="INA19"/>
      <c r="INB19"/>
      <c r="INC19"/>
      <c r="IND19"/>
      <c r="INE19"/>
      <c r="INF19"/>
      <c r="ING19"/>
      <c r="INH19"/>
      <c r="INI19"/>
      <c r="INJ19"/>
      <c r="INK19"/>
      <c r="INL19"/>
      <c r="INM19"/>
      <c r="INN19"/>
      <c r="INO19"/>
      <c r="INP19"/>
      <c r="INQ19"/>
      <c r="INR19"/>
      <c r="INS19"/>
      <c r="INT19"/>
      <c r="INU19"/>
      <c r="INV19"/>
      <c r="INW19"/>
      <c r="INX19"/>
      <c r="INY19"/>
      <c r="INZ19"/>
      <c r="IOA19"/>
      <c r="IOB19"/>
      <c r="IOC19"/>
      <c r="IOD19"/>
      <c r="IOE19"/>
      <c r="IOF19"/>
      <c r="IOG19"/>
      <c r="IOH19"/>
      <c r="IOI19"/>
      <c r="IOJ19"/>
      <c r="IOK19"/>
      <c r="IOL19"/>
      <c r="IOM19"/>
      <c r="ION19"/>
      <c r="IOO19"/>
      <c r="IOP19"/>
      <c r="IOQ19"/>
      <c r="IOR19"/>
      <c r="IOS19"/>
      <c r="IOT19"/>
      <c r="IOU19"/>
      <c r="IOV19"/>
      <c r="IOW19"/>
      <c r="IOX19"/>
      <c r="IOY19"/>
      <c r="IOZ19"/>
      <c r="IPA19"/>
      <c r="IPB19"/>
      <c r="IPC19"/>
      <c r="IPD19"/>
      <c r="IPE19"/>
      <c r="IPF19"/>
      <c r="IPG19"/>
      <c r="IPH19"/>
      <c r="IPI19"/>
      <c r="IPJ19"/>
      <c r="IPK19"/>
      <c r="IPL19"/>
      <c r="IPM19"/>
      <c r="IPN19"/>
      <c r="IPO19"/>
      <c r="IPP19"/>
      <c r="IPQ19"/>
      <c r="IPR19"/>
      <c r="IPS19"/>
      <c r="IPT19"/>
      <c r="IPU19"/>
      <c r="IPV19"/>
      <c r="IPW19"/>
      <c r="IPX19"/>
      <c r="IPY19"/>
      <c r="IPZ19"/>
      <c r="IQA19"/>
      <c r="IQB19"/>
      <c r="IQC19"/>
      <c r="IQD19"/>
      <c r="IQE19"/>
      <c r="IQF19"/>
      <c r="IQG19"/>
      <c r="IQH19"/>
      <c r="IQI19"/>
      <c r="IQJ19"/>
      <c r="IQK19"/>
      <c r="IQL19"/>
      <c r="IQM19"/>
      <c r="IQN19"/>
      <c r="IQO19"/>
      <c r="IQP19"/>
      <c r="IQQ19"/>
      <c r="IQR19"/>
      <c r="IQS19"/>
      <c r="IQT19"/>
      <c r="IQU19"/>
      <c r="IQV19"/>
      <c r="IQW19"/>
      <c r="IQX19"/>
      <c r="IQY19"/>
      <c r="IQZ19"/>
      <c r="IRA19"/>
      <c r="IRB19"/>
      <c r="IRC19"/>
      <c r="IRD19"/>
      <c r="IRE19"/>
      <c r="IRF19"/>
      <c r="IRG19"/>
      <c r="IRH19"/>
      <c r="IRI19"/>
      <c r="IRJ19"/>
      <c r="IRK19"/>
      <c r="IRL19"/>
      <c r="IRM19"/>
      <c r="IRN19"/>
      <c r="IRO19"/>
      <c r="IRP19"/>
      <c r="IRQ19"/>
      <c r="IRR19"/>
      <c r="IRS19"/>
      <c r="IRT19"/>
      <c r="IRU19"/>
      <c r="IRV19"/>
      <c r="IRW19"/>
      <c r="IRX19"/>
      <c r="IRY19"/>
      <c r="IRZ19"/>
      <c r="ISA19"/>
      <c r="ISB19"/>
      <c r="ISC19"/>
      <c r="ISD19"/>
      <c r="ISE19"/>
      <c r="ISF19"/>
      <c r="ISG19"/>
      <c r="ISH19"/>
      <c r="ISI19"/>
      <c r="ISJ19"/>
      <c r="ISK19"/>
      <c r="ISL19"/>
      <c r="ISM19"/>
      <c r="ISN19"/>
      <c r="ISO19"/>
      <c r="ISP19"/>
      <c r="ISQ19"/>
      <c r="ISR19"/>
      <c r="ISS19"/>
      <c r="IST19"/>
      <c r="ISU19"/>
      <c r="ISV19"/>
      <c r="ISW19"/>
      <c r="ISX19"/>
      <c r="ISY19"/>
      <c r="ISZ19"/>
      <c r="ITA19"/>
      <c r="ITB19"/>
      <c r="ITC19"/>
      <c r="ITD19"/>
      <c r="ITE19"/>
      <c r="ITF19"/>
      <c r="ITG19"/>
      <c r="ITH19"/>
      <c r="ITI19"/>
      <c r="ITJ19"/>
      <c r="ITK19"/>
      <c r="ITL19"/>
      <c r="ITM19"/>
      <c r="ITN19"/>
      <c r="ITO19"/>
      <c r="ITP19"/>
      <c r="ITQ19"/>
      <c r="ITR19"/>
      <c r="ITS19"/>
      <c r="ITT19"/>
      <c r="ITU19"/>
      <c r="ITV19"/>
      <c r="ITW19"/>
      <c r="ITX19"/>
      <c r="ITY19"/>
      <c r="ITZ19"/>
      <c r="IUA19"/>
      <c r="IUB19"/>
      <c r="IUC19"/>
      <c r="IUD19"/>
      <c r="IUE19"/>
      <c r="IUF19"/>
      <c r="IUG19"/>
      <c r="IUH19"/>
      <c r="IUI19"/>
      <c r="IUJ19"/>
      <c r="IUK19"/>
      <c r="IUL19"/>
      <c r="IUM19"/>
      <c r="IUN19"/>
      <c r="IUO19"/>
      <c r="IUP19"/>
      <c r="IUQ19"/>
      <c r="IUR19"/>
      <c r="IUS19"/>
      <c r="IUT19"/>
      <c r="IUU19"/>
      <c r="IUV19"/>
      <c r="IUW19"/>
      <c r="IUX19"/>
      <c r="IUY19"/>
      <c r="IUZ19"/>
      <c r="IVA19"/>
      <c r="IVB19"/>
      <c r="IVC19"/>
      <c r="IVD19"/>
      <c r="IVE19"/>
      <c r="IVF19"/>
      <c r="IVG19"/>
      <c r="IVH19"/>
      <c r="IVI19"/>
      <c r="IVJ19"/>
      <c r="IVK19"/>
      <c r="IVL19"/>
      <c r="IVM19"/>
      <c r="IVN19"/>
      <c r="IVO19"/>
      <c r="IVP19"/>
      <c r="IVQ19"/>
      <c r="IVR19"/>
      <c r="IVS19"/>
      <c r="IVT19"/>
      <c r="IVU19"/>
      <c r="IVV19"/>
      <c r="IVW19"/>
      <c r="IVX19"/>
      <c r="IVY19"/>
      <c r="IVZ19"/>
      <c r="IWA19"/>
      <c r="IWB19"/>
      <c r="IWC19"/>
      <c r="IWD19"/>
      <c r="IWE19"/>
      <c r="IWF19"/>
      <c r="IWG19"/>
      <c r="IWH19"/>
      <c r="IWI19"/>
      <c r="IWJ19"/>
      <c r="IWK19"/>
      <c r="IWL19"/>
      <c r="IWM19"/>
      <c r="IWN19"/>
      <c r="IWO19"/>
      <c r="IWP19"/>
      <c r="IWQ19"/>
      <c r="IWR19"/>
      <c r="IWS19"/>
      <c r="IWT19"/>
      <c r="IWU19"/>
      <c r="IWV19"/>
      <c r="IWW19"/>
      <c r="IWX19"/>
      <c r="IWY19"/>
      <c r="IWZ19"/>
      <c r="IXA19"/>
      <c r="IXB19"/>
      <c r="IXC19"/>
      <c r="IXD19"/>
      <c r="IXE19"/>
      <c r="IXF19"/>
      <c r="IXG19"/>
      <c r="IXH19"/>
      <c r="IXI19"/>
      <c r="IXJ19"/>
      <c r="IXK19"/>
      <c r="IXL19"/>
      <c r="IXM19"/>
      <c r="IXN19"/>
      <c r="IXO19"/>
      <c r="IXP19"/>
      <c r="IXQ19"/>
      <c r="IXR19"/>
      <c r="IXS19"/>
      <c r="IXT19"/>
      <c r="IXU19"/>
      <c r="IXV19"/>
      <c r="IXW19"/>
      <c r="IXX19"/>
      <c r="IXY19"/>
      <c r="IXZ19"/>
      <c r="IYA19"/>
      <c r="IYB19"/>
      <c r="IYC19"/>
      <c r="IYD19"/>
      <c r="IYE19"/>
      <c r="IYF19"/>
      <c r="IYG19"/>
      <c r="IYH19"/>
      <c r="IYI19"/>
      <c r="IYJ19"/>
      <c r="IYK19"/>
      <c r="IYL19"/>
      <c r="IYM19"/>
      <c r="IYN19"/>
      <c r="IYO19"/>
      <c r="IYP19"/>
      <c r="IYQ19"/>
      <c r="IYR19"/>
      <c r="IYS19"/>
      <c r="IYT19"/>
      <c r="IYU19"/>
      <c r="IYV19"/>
      <c r="IYW19"/>
      <c r="IYX19"/>
      <c r="IYY19"/>
      <c r="IYZ19"/>
      <c r="IZA19"/>
      <c r="IZB19"/>
      <c r="IZC19"/>
      <c r="IZD19"/>
      <c r="IZE19"/>
      <c r="IZF19"/>
      <c r="IZG19"/>
      <c r="IZH19"/>
      <c r="IZI19"/>
      <c r="IZJ19"/>
      <c r="IZK19"/>
      <c r="IZL19"/>
      <c r="IZM19"/>
      <c r="IZN19"/>
      <c r="IZO19"/>
      <c r="IZP19"/>
      <c r="IZQ19"/>
      <c r="IZR19"/>
      <c r="IZS19"/>
      <c r="IZT19"/>
      <c r="IZU19"/>
      <c r="IZV19"/>
      <c r="IZW19"/>
      <c r="IZX19"/>
      <c r="IZY19"/>
      <c r="IZZ19"/>
      <c r="JAA19"/>
      <c r="JAB19"/>
      <c r="JAC19"/>
      <c r="JAD19"/>
      <c r="JAE19"/>
      <c r="JAF19"/>
      <c r="JAG19"/>
      <c r="JAH19"/>
      <c r="JAI19"/>
      <c r="JAJ19"/>
      <c r="JAK19"/>
      <c r="JAL19"/>
      <c r="JAM19"/>
      <c r="JAN19"/>
      <c r="JAO19"/>
      <c r="JAP19"/>
      <c r="JAQ19"/>
      <c r="JAR19"/>
      <c r="JAS19"/>
      <c r="JAT19"/>
      <c r="JAU19"/>
      <c r="JAV19"/>
      <c r="JAW19"/>
      <c r="JAX19"/>
      <c r="JAY19"/>
      <c r="JAZ19"/>
      <c r="JBA19"/>
      <c r="JBB19"/>
      <c r="JBC19"/>
      <c r="JBD19"/>
      <c r="JBE19"/>
      <c r="JBF19"/>
      <c r="JBG19"/>
      <c r="JBH19"/>
      <c r="JBI19"/>
      <c r="JBJ19"/>
      <c r="JBK19"/>
      <c r="JBL19"/>
      <c r="JBM19"/>
      <c r="JBN19"/>
      <c r="JBO19"/>
      <c r="JBP19"/>
      <c r="JBQ19"/>
      <c r="JBR19"/>
      <c r="JBS19"/>
      <c r="JBT19"/>
      <c r="JBU19"/>
      <c r="JBV19"/>
      <c r="JBW19"/>
      <c r="JBX19"/>
      <c r="JBY19"/>
      <c r="JBZ19"/>
      <c r="JCA19"/>
      <c r="JCB19"/>
      <c r="JCC19"/>
      <c r="JCD19"/>
      <c r="JCE19"/>
      <c r="JCF19"/>
      <c r="JCG19"/>
      <c r="JCH19"/>
      <c r="JCI19"/>
      <c r="JCJ19"/>
      <c r="JCK19"/>
      <c r="JCL19"/>
      <c r="JCM19"/>
      <c r="JCN19"/>
      <c r="JCO19"/>
      <c r="JCP19"/>
      <c r="JCQ19"/>
      <c r="JCR19"/>
      <c r="JCS19"/>
      <c r="JCT19"/>
      <c r="JCU19"/>
      <c r="JCV19"/>
      <c r="JCW19"/>
      <c r="JCX19"/>
      <c r="JCY19"/>
      <c r="JCZ19"/>
      <c r="JDA19"/>
      <c r="JDB19"/>
      <c r="JDC19"/>
      <c r="JDD19"/>
      <c r="JDE19"/>
      <c r="JDF19"/>
      <c r="JDG19"/>
      <c r="JDH19"/>
      <c r="JDI19"/>
      <c r="JDJ19"/>
      <c r="JDK19"/>
      <c r="JDL19"/>
      <c r="JDM19"/>
      <c r="JDN19"/>
      <c r="JDO19"/>
      <c r="JDP19"/>
      <c r="JDQ19"/>
      <c r="JDR19"/>
      <c r="JDS19"/>
      <c r="JDT19"/>
      <c r="JDU19"/>
      <c r="JDV19"/>
      <c r="JDW19"/>
      <c r="JDX19"/>
      <c r="JDY19"/>
      <c r="JDZ19"/>
      <c r="JEA19"/>
      <c r="JEB19"/>
      <c r="JEC19"/>
      <c r="JED19"/>
      <c r="JEE19"/>
      <c r="JEF19"/>
      <c r="JEG19"/>
      <c r="JEH19"/>
      <c r="JEI19"/>
      <c r="JEJ19"/>
      <c r="JEK19"/>
      <c r="JEL19"/>
      <c r="JEM19"/>
      <c r="JEN19"/>
      <c r="JEO19"/>
      <c r="JEP19"/>
      <c r="JEQ19"/>
      <c r="JER19"/>
      <c r="JES19"/>
      <c r="JET19"/>
      <c r="JEU19"/>
      <c r="JEV19"/>
      <c r="JEW19"/>
      <c r="JEX19"/>
      <c r="JEY19"/>
      <c r="JEZ19"/>
      <c r="JFA19"/>
      <c r="JFB19"/>
      <c r="JFC19"/>
      <c r="JFD19"/>
      <c r="JFE19"/>
      <c r="JFF19"/>
      <c r="JFG19"/>
      <c r="JFH19"/>
      <c r="JFI19"/>
      <c r="JFJ19"/>
      <c r="JFK19"/>
      <c r="JFL19"/>
      <c r="JFM19"/>
      <c r="JFN19"/>
      <c r="JFO19"/>
      <c r="JFP19"/>
      <c r="JFQ19"/>
      <c r="JFR19"/>
      <c r="JFS19"/>
      <c r="JFT19"/>
      <c r="JFU19"/>
      <c r="JFV19"/>
      <c r="JFW19"/>
      <c r="JFX19"/>
      <c r="JFY19"/>
      <c r="JFZ19"/>
      <c r="JGA19"/>
      <c r="JGB19"/>
      <c r="JGC19"/>
      <c r="JGD19"/>
      <c r="JGE19"/>
      <c r="JGF19"/>
      <c r="JGG19"/>
      <c r="JGH19"/>
      <c r="JGI19"/>
      <c r="JGJ19"/>
      <c r="JGK19"/>
      <c r="JGL19"/>
      <c r="JGM19"/>
      <c r="JGN19"/>
      <c r="JGO19"/>
      <c r="JGP19"/>
      <c r="JGQ19"/>
      <c r="JGR19"/>
      <c r="JGS19"/>
      <c r="JGT19"/>
      <c r="JGU19"/>
      <c r="JGV19"/>
      <c r="JGW19"/>
      <c r="JGX19"/>
      <c r="JGY19"/>
      <c r="JGZ19"/>
      <c r="JHA19"/>
      <c r="JHB19"/>
      <c r="JHC19"/>
      <c r="JHD19"/>
      <c r="JHE19"/>
      <c r="JHF19"/>
      <c r="JHG19"/>
      <c r="JHH19"/>
      <c r="JHI19"/>
      <c r="JHJ19"/>
      <c r="JHK19"/>
      <c r="JHL19"/>
      <c r="JHM19"/>
      <c r="JHN19"/>
      <c r="JHO19"/>
      <c r="JHP19"/>
      <c r="JHQ19"/>
      <c r="JHR19"/>
      <c r="JHS19"/>
      <c r="JHT19"/>
      <c r="JHU19"/>
      <c r="JHV19"/>
      <c r="JHW19"/>
      <c r="JHX19"/>
      <c r="JHY19"/>
      <c r="JHZ19"/>
      <c r="JIA19"/>
      <c r="JIB19"/>
      <c r="JIC19"/>
      <c r="JID19"/>
      <c r="JIE19"/>
      <c r="JIF19"/>
      <c r="JIG19"/>
      <c r="JIH19"/>
      <c r="JII19"/>
      <c r="JIJ19"/>
      <c r="JIK19"/>
      <c r="JIL19"/>
      <c r="JIM19"/>
      <c r="JIN19"/>
      <c r="JIO19"/>
      <c r="JIP19"/>
      <c r="JIQ19"/>
      <c r="JIR19"/>
      <c r="JIS19"/>
      <c r="JIT19"/>
      <c r="JIU19"/>
      <c r="JIV19"/>
      <c r="JIW19"/>
      <c r="JIX19"/>
      <c r="JIY19"/>
      <c r="JIZ19"/>
      <c r="JJA19"/>
      <c r="JJB19"/>
      <c r="JJC19"/>
      <c r="JJD19"/>
      <c r="JJE19"/>
      <c r="JJF19"/>
      <c r="JJG19"/>
      <c r="JJH19"/>
      <c r="JJI19"/>
      <c r="JJJ19"/>
      <c r="JJK19"/>
      <c r="JJL19"/>
      <c r="JJM19"/>
      <c r="JJN19"/>
      <c r="JJO19"/>
      <c r="JJP19"/>
      <c r="JJQ19"/>
      <c r="JJR19"/>
      <c r="JJS19"/>
      <c r="JJT19"/>
      <c r="JJU19"/>
      <c r="JJV19"/>
      <c r="JJW19"/>
      <c r="JJX19"/>
      <c r="JJY19"/>
      <c r="JJZ19"/>
      <c r="JKA19"/>
      <c r="JKB19"/>
      <c r="JKC19"/>
      <c r="JKD19"/>
      <c r="JKE19"/>
      <c r="JKF19"/>
      <c r="JKG19"/>
      <c r="JKH19"/>
      <c r="JKI19"/>
      <c r="JKJ19"/>
      <c r="JKK19"/>
      <c r="JKL19"/>
      <c r="JKM19"/>
      <c r="JKN19"/>
      <c r="JKO19"/>
      <c r="JKP19"/>
      <c r="JKQ19"/>
      <c r="JKR19"/>
      <c r="JKS19"/>
      <c r="JKT19"/>
      <c r="JKU19"/>
      <c r="JKV19"/>
      <c r="JKW19"/>
      <c r="JKX19"/>
      <c r="JKY19"/>
      <c r="JKZ19"/>
      <c r="JLA19"/>
      <c r="JLB19"/>
      <c r="JLC19"/>
      <c r="JLD19"/>
      <c r="JLE19"/>
      <c r="JLF19"/>
      <c r="JLG19"/>
      <c r="JLH19"/>
      <c r="JLI19"/>
      <c r="JLJ19"/>
      <c r="JLK19"/>
      <c r="JLL19"/>
      <c r="JLM19"/>
      <c r="JLN19"/>
      <c r="JLO19"/>
      <c r="JLP19"/>
      <c r="JLQ19"/>
      <c r="JLR19"/>
      <c r="JLS19"/>
      <c r="JLT19"/>
      <c r="JLU19"/>
      <c r="JLV19"/>
      <c r="JLW19"/>
      <c r="JLX19"/>
      <c r="JLY19"/>
      <c r="JLZ19"/>
      <c r="JMA19"/>
      <c r="JMB19"/>
      <c r="JMC19"/>
      <c r="JMD19"/>
      <c r="JME19"/>
      <c r="JMF19"/>
      <c r="JMG19"/>
      <c r="JMH19"/>
      <c r="JMI19"/>
      <c r="JMJ19"/>
      <c r="JMK19"/>
      <c r="JML19"/>
      <c r="JMM19"/>
      <c r="JMN19"/>
      <c r="JMO19"/>
      <c r="JMP19"/>
      <c r="JMQ19"/>
      <c r="JMR19"/>
      <c r="JMS19"/>
      <c r="JMT19"/>
      <c r="JMU19"/>
      <c r="JMV19"/>
      <c r="JMW19"/>
      <c r="JMX19"/>
      <c r="JMY19"/>
      <c r="JMZ19"/>
      <c r="JNA19"/>
      <c r="JNB19"/>
      <c r="JNC19"/>
      <c r="JND19"/>
      <c r="JNE19"/>
      <c r="JNF19"/>
      <c r="JNG19"/>
      <c r="JNH19"/>
      <c r="JNI19"/>
      <c r="JNJ19"/>
      <c r="JNK19"/>
      <c r="JNL19"/>
      <c r="JNM19"/>
      <c r="JNN19"/>
      <c r="JNO19"/>
      <c r="JNP19"/>
      <c r="JNQ19"/>
      <c r="JNR19"/>
      <c r="JNS19"/>
      <c r="JNT19"/>
      <c r="JNU19"/>
      <c r="JNV19"/>
      <c r="JNW19"/>
      <c r="JNX19"/>
      <c r="JNY19"/>
      <c r="JNZ19"/>
      <c r="JOA19"/>
      <c r="JOB19"/>
      <c r="JOC19"/>
      <c r="JOD19"/>
      <c r="JOE19"/>
      <c r="JOF19"/>
      <c r="JOG19"/>
      <c r="JOH19"/>
      <c r="JOI19"/>
      <c r="JOJ19"/>
      <c r="JOK19"/>
      <c r="JOL19"/>
      <c r="JOM19"/>
      <c r="JON19"/>
      <c r="JOO19"/>
      <c r="JOP19"/>
      <c r="JOQ19"/>
      <c r="JOR19"/>
      <c r="JOS19"/>
      <c r="JOT19"/>
      <c r="JOU19"/>
      <c r="JOV19"/>
      <c r="JOW19"/>
      <c r="JOX19"/>
      <c r="JOY19"/>
      <c r="JOZ19"/>
      <c r="JPA19"/>
      <c r="JPB19"/>
      <c r="JPC19"/>
      <c r="JPD19"/>
      <c r="JPE19"/>
      <c r="JPF19"/>
      <c r="JPG19"/>
      <c r="JPH19"/>
      <c r="JPI19"/>
      <c r="JPJ19"/>
      <c r="JPK19"/>
      <c r="JPL19"/>
      <c r="JPM19"/>
      <c r="JPN19"/>
      <c r="JPO19"/>
      <c r="JPP19"/>
      <c r="JPQ19"/>
      <c r="JPR19"/>
      <c r="JPS19"/>
      <c r="JPT19"/>
      <c r="JPU19"/>
      <c r="JPV19"/>
      <c r="JPW19"/>
      <c r="JPX19"/>
      <c r="JPY19"/>
      <c r="JPZ19"/>
      <c r="JQA19"/>
      <c r="JQB19"/>
      <c r="JQC19"/>
      <c r="JQD19"/>
      <c r="JQE19"/>
      <c r="JQF19"/>
      <c r="JQG19"/>
      <c r="JQH19"/>
      <c r="JQI19"/>
      <c r="JQJ19"/>
      <c r="JQK19"/>
      <c r="JQL19"/>
      <c r="JQM19"/>
      <c r="JQN19"/>
      <c r="JQO19"/>
      <c r="JQP19"/>
      <c r="JQQ19"/>
      <c r="JQR19"/>
      <c r="JQS19"/>
      <c r="JQT19"/>
      <c r="JQU19"/>
      <c r="JQV19"/>
      <c r="JQW19"/>
      <c r="JQX19"/>
      <c r="JQY19"/>
      <c r="JQZ19"/>
      <c r="JRA19"/>
      <c r="JRB19"/>
      <c r="JRC19"/>
      <c r="JRD19"/>
      <c r="JRE19"/>
      <c r="JRF19"/>
      <c r="JRG19"/>
      <c r="JRH19"/>
      <c r="JRI19"/>
      <c r="JRJ19"/>
      <c r="JRK19"/>
      <c r="JRL19"/>
      <c r="JRM19"/>
      <c r="JRN19"/>
      <c r="JRO19"/>
      <c r="JRP19"/>
      <c r="JRQ19"/>
      <c r="JRR19"/>
      <c r="JRS19"/>
      <c r="JRT19"/>
      <c r="JRU19"/>
      <c r="JRV19"/>
      <c r="JRW19"/>
      <c r="JRX19"/>
      <c r="JRY19"/>
      <c r="JRZ19"/>
      <c r="JSA19"/>
      <c r="JSB19"/>
      <c r="JSC19"/>
      <c r="JSD19"/>
      <c r="JSE19"/>
      <c r="JSF19"/>
      <c r="JSG19"/>
      <c r="JSH19"/>
      <c r="JSI19"/>
      <c r="JSJ19"/>
      <c r="JSK19"/>
      <c r="JSL19"/>
      <c r="JSM19"/>
      <c r="JSN19"/>
      <c r="JSO19"/>
      <c r="JSP19"/>
      <c r="JSQ19"/>
      <c r="JSR19"/>
      <c r="JSS19"/>
      <c r="JST19"/>
      <c r="JSU19"/>
      <c r="JSV19"/>
      <c r="JSW19"/>
      <c r="JSX19"/>
      <c r="JSY19"/>
      <c r="JSZ19"/>
      <c r="JTA19"/>
      <c r="JTB19"/>
      <c r="JTC19"/>
      <c r="JTD19"/>
      <c r="JTE19"/>
      <c r="JTF19"/>
      <c r="JTG19"/>
      <c r="JTH19"/>
      <c r="JTI19"/>
      <c r="JTJ19"/>
      <c r="JTK19"/>
      <c r="JTL19"/>
      <c r="JTM19"/>
      <c r="JTN19"/>
      <c r="JTO19"/>
      <c r="JTP19"/>
      <c r="JTQ19"/>
      <c r="JTR19"/>
      <c r="JTS19"/>
      <c r="JTT19"/>
      <c r="JTU19"/>
      <c r="JTV19"/>
      <c r="JTW19"/>
      <c r="JTX19"/>
      <c r="JTY19"/>
      <c r="JTZ19"/>
      <c r="JUA19"/>
      <c r="JUB19"/>
      <c r="JUC19"/>
      <c r="JUD19"/>
      <c r="JUE19"/>
      <c r="JUF19"/>
      <c r="JUG19"/>
      <c r="JUH19"/>
      <c r="JUI19"/>
      <c r="JUJ19"/>
      <c r="JUK19"/>
      <c r="JUL19"/>
      <c r="JUM19"/>
      <c r="JUN19"/>
      <c r="JUO19"/>
      <c r="JUP19"/>
      <c r="JUQ19"/>
      <c r="JUR19"/>
      <c r="JUS19"/>
      <c r="JUT19"/>
      <c r="JUU19"/>
      <c r="JUV19"/>
      <c r="JUW19"/>
      <c r="JUX19"/>
      <c r="JUY19"/>
      <c r="JUZ19"/>
      <c r="JVA19"/>
      <c r="JVB19"/>
      <c r="JVC19"/>
      <c r="JVD19"/>
      <c r="JVE19"/>
      <c r="JVF19"/>
      <c r="JVG19"/>
      <c r="JVH19"/>
      <c r="JVI19"/>
      <c r="JVJ19"/>
      <c r="JVK19"/>
      <c r="JVL19"/>
      <c r="JVM19"/>
      <c r="JVN19"/>
      <c r="JVO19"/>
      <c r="JVP19"/>
      <c r="JVQ19"/>
      <c r="JVR19"/>
      <c r="JVS19"/>
      <c r="JVT19"/>
      <c r="JVU19"/>
      <c r="JVV19"/>
      <c r="JVW19"/>
      <c r="JVX19"/>
      <c r="JVY19"/>
      <c r="JVZ19"/>
      <c r="JWA19"/>
      <c r="JWB19"/>
      <c r="JWC19"/>
      <c r="JWD19"/>
      <c r="JWE19"/>
      <c r="JWF19"/>
      <c r="JWG19"/>
      <c r="JWH19"/>
      <c r="JWI19"/>
      <c r="JWJ19"/>
      <c r="JWK19"/>
      <c r="JWL19"/>
      <c r="JWM19"/>
      <c r="JWN19"/>
      <c r="JWO19"/>
      <c r="JWP19"/>
      <c r="JWQ19"/>
      <c r="JWR19"/>
      <c r="JWS19"/>
      <c r="JWT19"/>
      <c r="JWU19"/>
      <c r="JWV19"/>
      <c r="JWW19"/>
      <c r="JWX19"/>
      <c r="JWY19"/>
      <c r="JWZ19"/>
      <c r="JXA19"/>
      <c r="JXB19"/>
      <c r="JXC19"/>
      <c r="JXD19"/>
      <c r="JXE19"/>
      <c r="JXF19"/>
      <c r="JXG19"/>
      <c r="JXH19"/>
      <c r="JXI19"/>
      <c r="JXJ19"/>
      <c r="JXK19"/>
      <c r="JXL19"/>
      <c r="JXM19"/>
      <c r="JXN19"/>
      <c r="JXO19"/>
      <c r="JXP19"/>
      <c r="JXQ19"/>
      <c r="JXR19"/>
      <c r="JXS19"/>
      <c r="JXT19"/>
      <c r="JXU19"/>
      <c r="JXV19"/>
      <c r="JXW19"/>
      <c r="JXX19"/>
      <c r="JXY19"/>
      <c r="JXZ19"/>
      <c r="JYA19"/>
      <c r="JYB19"/>
      <c r="JYC19"/>
      <c r="JYD19"/>
      <c r="JYE19"/>
      <c r="JYF19"/>
      <c r="JYG19"/>
      <c r="JYH19"/>
      <c r="JYI19"/>
      <c r="JYJ19"/>
      <c r="JYK19"/>
      <c r="JYL19"/>
      <c r="JYM19"/>
      <c r="JYN19"/>
      <c r="JYO19"/>
      <c r="JYP19"/>
      <c r="JYQ19"/>
      <c r="JYR19"/>
      <c r="JYS19"/>
      <c r="JYT19"/>
      <c r="JYU19"/>
      <c r="JYV19"/>
      <c r="JYW19"/>
      <c r="JYX19"/>
      <c r="JYY19"/>
      <c r="JYZ19"/>
      <c r="JZA19"/>
      <c r="JZB19"/>
      <c r="JZC19"/>
      <c r="JZD19"/>
      <c r="JZE19"/>
      <c r="JZF19"/>
      <c r="JZG19"/>
      <c r="JZH19"/>
      <c r="JZI19"/>
      <c r="JZJ19"/>
      <c r="JZK19"/>
      <c r="JZL19"/>
      <c r="JZM19"/>
      <c r="JZN19"/>
      <c r="JZO19"/>
      <c r="JZP19"/>
      <c r="JZQ19"/>
      <c r="JZR19"/>
      <c r="JZS19"/>
      <c r="JZT19"/>
      <c r="JZU19"/>
      <c r="JZV19"/>
      <c r="JZW19"/>
      <c r="JZX19"/>
      <c r="JZY19"/>
      <c r="JZZ19"/>
      <c r="KAA19"/>
      <c r="KAB19"/>
      <c r="KAC19"/>
      <c r="KAD19"/>
      <c r="KAE19"/>
      <c r="KAF19"/>
      <c r="KAG19"/>
      <c r="KAH19"/>
      <c r="KAI19"/>
      <c r="KAJ19"/>
      <c r="KAK19"/>
      <c r="KAL19"/>
      <c r="KAM19"/>
      <c r="KAN19"/>
      <c r="KAO19"/>
      <c r="KAP19"/>
      <c r="KAQ19"/>
      <c r="KAR19"/>
      <c r="KAS19"/>
      <c r="KAT19"/>
      <c r="KAU19"/>
      <c r="KAV19"/>
      <c r="KAW19"/>
      <c r="KAX19"/>
      <c r="KAY19"/>
      <c r="KAZ19"/>
      <c r="KBA19"/>
      <c r="KBB19"/>
      <c r="KBC19"/>
      <c r="KBD19"/>
      <c r="KBE19"/>
      <c r="KBF19"/>
      <c r="KBG19"/>
      <c r="KBH19"/>
      <c r="KBI19"/>
      <c r="KBJ19"/>
      <c r="KBK19"/>
      <c r="KBL19"/>
      <c r="KBM19"/>
      <c r="KBN19"/>
      <c r="KBO19"/>
      <c r="KBP19"/>
      <c r="KBQ19"/>
      <c r="KBR19"/>
      <c r="KBS19"/>
      <c r="KBT19"/>
      <c r="KBU19"/>
      <c r="KBV19"/>
      <c r="KBW19"/>
      <c r="KBX19"/>
      <c r="KBY19"/>
      <c r="KBZ19"/>
      <c r="KCA19"/>
      <c r="KCB19"/>
      <c r="KCC19"/>
      <c r="KCD19"/>
      <c r="KCE19"/>
      <c r="KCF19"/>
      <c r="KCG19"/>
      <c r="KCH19"/>
      <c r="KCI19"/>
      <c r="KCJ19"/>
      <c r="KCK19"/>
      <c r="KCL19"/>
      <c r="KCM19"/>
      <c r="KCN19"/>
      <c r="KCO19"/>
      <c r="KCP19"/>
      <c r="KCQ19"/>
      <c r="KCR19"/>
      <c r="KCS19"/>
      <c r="KCT19"/>
      <c r="KCU19"/>
      <c r="KCV19"/>
      <c r="KCW19"/>
      <c r="KCX19"/>
      <c r="KCY19"/>
      <c r="KCZ19"/>
      <c r="KDA19"/>
      <c r="KDB19"/>
      <c r="KDC19"/>
      <c r="KDD19"/>
      <c r="KDE19"/>
      <c r="KDF19"/>
      <c r="KDG19"/>
      <c r="KDH19"/>
      <c r="KDI19"/>
      <c r="KDJ19"/>
      <c r="KDK19"/>
      <c r="KDL19"/>
      <c r="KDM19"/>
      <c r="KDN19"/>
      <c r="KDO19"/>
      <c r="KDP19"/>
      <c r="KDQ19"/>
      <c r="KDR19"/>
      <c r="KDS19"/>
      <c r="KDT19"/>
      <c r="KDU19"/>
      <c r="KDV19"/>
      <c r="KDW19"/>
      <c r="KDX19"/>
      <c r="KDY19"/>
      <c r="KDZ19"/>
      <c r="KEA19"/>
      <c r="KEB19"/>
      <c r="KEC19"/>
      <c r="KED19"/>
      <c r="KEE19"/>
      <c r="KEF19"/>
      <c r="KEG19"/>
      <c r="KEH19"/>
      <c r="KEI19"/>
      <c r="KEJ19"/>
      <c r="KEK19"/>
      <c r="KEL19"/>
      <c r="KEM19"/>
      <c r="KEN19"/>
      <c r="KEO19"/>
      <c r="KEP19"/>
      <c r="KEQ19"/>
      <c r="KER19"/>
      <c r="KES19"/>
      <c r="KET19"/>
      <c r="KEU19"/>
      <c r="KEV19"/>
      <c r="KEW19"/>
      <c r="KEX19"/>
      <c r="KEY19"/>
      <c r="KEZ19"/>
      <c r="KFA19"/>
      <c r="KFB19"/>
      <c r="KFC19"/>
      <c r="KFD19"/>
      <c r="KFE19"/>
      <c r="KFF19"/>
      <c r="KFG19"/>
      <c r="KFH19"/>
      <c r="KFI19"/>
      <c r="KFJ19"/>
      <c r="KFK19"/>
      <c r="KFL19"/>
      <c r="KFM19"/>
      <c r="KFN19"/>
      <c r="KFO19"/>
      <c r="KFP19"/>
      <c r="KFQ19"/>
      <c r="KFR19"/>
      <c r="KFS19"/>
      <c r="KFT19"/>
      <c r="KFU19"/>
      <c r="KFV19"/>
      <c r="KFW19"/>
      <c r="KFX19"/>
      <c r="KFY19"/>
      <c r="KFZ19"/>
      <c r="KGA19"/>
      <c r="KGB19"/>
      <c r="KGC19"/>
      <c r="KGD19"/>
      <c r="KGE19"/>
      <c r="KGF19"/>
      <c r="KGG19"/>
      <c r="KGH19"/>
      <c r="KGI19"/>
      <c r="KGJ19"/>
      <c r="KGK19"/>
      <c r="KGL19"/>
      <c r="KGM19"/>
      <c r="KGN19"/>
      <c r="KGO19"/>
      <c r="KGP19"/>
      <c r="KGQ19"/>
      <c r="KGR19"/>
      <c r="KGS19"/>
      <c r="KGT19"/>
      <c r="KGU19"/>
      <c r="KGV19"/>
      <c r="KGW19"/>
      <c r="KGX19"/>
      <c r="KGY19"/>
      <c r="KGZ19"/>
      <c r="KHA19"/>
      <c r="KHB19"/>
      <c r="KHC19"/>
      <c r="KHD19"/>
      <c r="KHE19"/>
      <c r="KHF19"/>
      <c r="KHG19"/>
      <c r="KHH19"/>
      <c r="KHI19"/>
      <c r="KHJ19"/>
      <c r="KHK19"/>
      <c r="KHL19"/>
      <c r="KHM19"/>
      <c r="KHN19"/>
      <c r="KHO19"/>
      <c r="KHP19"/>
      <c r="KHQ19"/>
      <c r="KHR19"/>
      <c r="KHS19"/>
      <c r="KHT19"/>
      <c r="KHU19"/>
      <c r="KHV19"/>
      <c r="KHW19"/>
      <c r="KHX19"/>
      <c r="KHY19"/>
      <c r="KHZ19"/>
      <c r="KIA19"/>
      <c r="KIB19"/>
      <c r="KIC19"/>
      <c r="KID19"/>
      <c r="KIE19"/>
      <c r="KIF19"/>
      <c r="KIG19"/>
      <c r="KIH19"/>
      <c r="KII19"/>
      <c r="KIJ19"/>
      <c r="KIK19"/>
      <c r="KIL19"/>
      <c r="KIM19"/>
      <c r="KIN19"/>
      <c r="KIO19"/>
      <c r="KIP19"/>
      <c r="KIQ19"/>
      <c r="KIR19"/>
      <c r="KIS19"/>
      <c r="KIT19"/>
      <c r="KIU19"/>
      <c r="KIV19"/>
      <c r="KIW19"/>
      <c r="KIX19"/>
      <c r="KIY19"/>
      <c r="KIZ19"/>
      <c r="KJA19"/>
      <c r="KJB19"/>
      <c r="KJC19"/>
      <c r="KJD19"/>
      <c r="KJE19"/>
      <c r="KJF19"/>
      <c r="KJG19"/>
      <c r="KJH19"/>
      <c r="KJI19"/>
      <c r="KJJ19"/>
      <c r="KJK19"/>
      <c r="KJL19"/>
      <c r="KJM19"/>
      <c r="KJN19"/>
      <c r="KJO19"/>
      <c r="KJP19"/>
      <c r="KJQ19"/>
      <c r="KJR19"/>
      <c r="KJS19"/>
      <c r="KJT19"/>
      <c r="KJU19"/>
      <c r="KJV19"/>
      <c r="KJW19"/>
      <c r="KJX19"/>
      <c r="KJY19"/>
      <c r="KJZ19"/>
      <c r="KKA19"/>
      <c r="KKB19"/>
      <c r="KKC19"/>
      <c r="KKD19"/>
      <c r="KKE19"/>
      <c r="KKF19"/>
      <c r="KKG19"/>
      <c r="KKH19"/>
      <c r="KKI19"/>
      <c r="KKJ19"/>
      <c r="KKK19"/>
      <c r="KKL19"/>
      <c r="KKM19"/>
      <c r="KKN19"/>
      <c r="KKO19"/>
      <c r="KKP19"/>
      <c r="KKQ19"/>
      <c r="KKR19"/>
      <c r="KKS19"/>
      <c r="KKT19"/>
      <c r="KKU19"/>
      <c r="KKV19"/>
      <c r="KKW19"/>
      <c r="KKX19"/>
      <c r="KKY19"/>
      <c r="KKZ19"/>
      <c r="KLA19"/>
      <c r="KLB19"/>
      <c r="KLC19"/>
      <c r="KLD19"/>
      <c r="KLE19"/>
      <c r="KLF19"/>
      <c r="KLG19"/>
      <c r="KLH19"/>
      <c r="KLI19"/>
      <c r="KLJ19"/>
      <c r="KLK19"/>
      <c r="KLL19"/>
      <c r="KLM19"/>
      <c r="KLN19"/>
      <c r="KLO19"/>
      <c r="KLP19"/>
      <c r="KLQ19"/>
      <c r="KLR19"/>
      <c r="KLS19"/>
      <c r="KLT19"/>
      <c r="KLU19"/>
      <c r="KLV19"/>
      <c r="KLW19"/>
      <c r="KLX19"/>
      <c r="KLY19"/>
      <c r="KLZ19"/>
      <c r="KMA19"/>
      <c r="KMB19"/>
      <c r="KMC19"/>
      <c r="KMD19"/>
      <c r="KME19"/>
      <c r="KMF19"/>
      <c r="KMG19"/>
      <c r="KMH19"/>
      <c r="KMI19"/>
      <c r="KMJ19"/>
      <c r="KMK19"/>
      <c r="KML19"/>
      <c r="KMM19"/>
      <c r="KMN19"/>
      <c r="KMO19"/>
      <c r="KMP19"/>
      <c r="KMQ19"/>
      <c r="KMR19"/>
      <c r="KMS19"/>
      <c r="KMT19"/>
      <c r="KMU19"/>
      <c r="KMV19"/>
      <c r="KMW19"/>
      <c r="KMX19"/>
      <c r="KMY19"/>
      <c r="KMZ19"/>
      <c r="KNA19"/>
      <c r="KNB19"/>
      <c r="KNC19"/>
      <c r="KND19"/>
      <c r="KNE19"/>
      <c r="KNF19"/>
      <c r="KNG19"/>
      <c r="KNH19"/>
      <c r="KNI19"/>
      <c r="KNJ19"/>
      <c r="KNK19"/>
      <c r="KNL19"/>
      <c r="KNM19"/>
      <c r="KNN19"/>
      <c r="KNO19"/>
      <c r="KNP19"/>
      <c r="KNQ19"/>
      <c r="KNR19"/>
      <c r="KNS19"/>
      <c r="KNT19"/>
      <c r="KNU19"/>
      <c r="KNV19"/>
      <c r="KNW19"/>
      <c r="KNX19"/>
      <c r="KNY19"/>
      <c r="KNZ19"/>
      <c r="KOA19"/>
      <c r="KOB19"/>
      <c r="KOC19"/>
      <c r="KOD19"/>
      <c r="KOE19"/>
      <c r="KOF19"/>
      <c r="KOG19"/>
      <c r="KOH19"/>
      <c r="KOI19"/>
      <c r="KOJ19"/>
      <c r="KOK19"/>
      <c r="KOL19"/>
      <c r="KOM19"/>
      <c r="KON19"/>
      <c r="KOO19"/>
      <c r="KOP19"/>
      <c r="KOQ19"/>
      <c r="KOR19"/>
      <c r="KOS19"/>
      <c r="KOT19"/>
      <c r="KOU19"/>
      <c r="KOV19"/>
      <c r="KOW19"/>
      <c r="KOX19"/>
      <c r="KOY19"/>
      <c r="KOZ19"/>
      <c r="KPA19"/>
      <c r="KPB19"/>
      <c r="KPC19"/>
      <c r="KPD19"/>
      <c r="KPE19"/>
      <c r="KPF19"/>
      <c r="KPG19"/>
      <c r="KPH19"/>
      <c r="KPI19"/>
      <c r="KPJ19"/>
      <c r="KPK19"/>
      <c r="KPL19"/>
      <c r="KPM19"/>
      <c r="KPN19"/>
      <c r="KPO19"/>
      <c r="KPP19"/>
      <c r="KPQ19"/>
      <c r="KPR19"/>
      <c r="KPS19"/>
      <c r="KPT19"/>
      <c r="KPU19"/>
      <c r="KPV19"/>
      <c r="KPW19"/>
      <c r="KPX19"/>
      <c r="KPY19"/>
      <c r="KPZ19"/>
      <c r="KQA19"/>
      <c r="KQB19"/>
      <c r="KQC19"/>
      <c r="KQD19"/>
      <c r="KQE19"/>
      <c r="KQF19"/>
      <c r="KQG19"/>
      <c r="KQH19"/>
      <c r="KQI19"/>
      <c r="KQJ19"/>
      <c r="KQK19"/>
      <c r="KQL19"/>
      <c r="KQM19"/>
      <c r="KQN19"/>
      <c r="KQO19"/>
      <c r="KQP19"/>
      <c r="KQQ19"/>
      <c r="KQR19"/>
      <c r="KQS19"/>
      <c r="KQT19"/>
      <c r="KQU19"/>
      <c r="KQV19"/>
      <c r="KQW19"/>
      <c r="KQX19"/>
      <c r="KQY19"/>
      <c r="KQZ19"/>
      <c r="KRA19"/>
      <c r="KRB19"/>
      <c r="KRC19"/>
      <c r="KRD19"/>
      <c r="KRE19"/>
      <c r="KRF19"/>
      <c r="KRG19"/>
      <c r="KRH19"/>
      <c r="KRI19"/>
      <c r="KRJ19"/>
      <c r="KRK19"/>
      <c r="KRL19"/>
      <c r="KRM19"/>
      <c r="KRN19"/>
      <c r="KRO19"/>
      <c r="KRP19"/>
      <c r="KRQ19"/>
      <c r="KRR19"/>
      <c r="KRS19"/>
      <c r="KRT19"/>
      <c r="KRU19"/>
      <c r="KRV19"/>
      <c r="KRW19"/>
      <c r="KRX19"/>
      <c r="KRY19"/>
      <c r="KRZ19"/>
      <c r="KSA19"/>
      <c r="KSB19"/>
      <c r="KSC19"/>
      <c r="KSD19"/>
      <c r="KSE19"/>
      <c r="KSF19"/>
      <c r="KSG19"/>
      <c r="KSH19"/>
      <c r="KSI19"/>
      <c r="KSJ19"/>
      <c r="KSK19"/>
      <c r="KSL19"/>
      <c r="KSM19"/>
      <c r="KSN19"/>
      <c r="KSO19"/>
      <c r="KSP19"/>
      <c r="KSQ19"/>
      <c r="KSR19"/>
      <c r="KSS19"/>
      <c r="KST19"/>
      <c r="KSU19"/>
      <c r="KSV19"/>
      <c r="KSW19"/>
      <c r="KSX19"/>
      <c r="KSY19"/>
      <c r="KSZ19"/>
      <c r="KTA19"/>
      <c r="KTB19"/>
      <c r="KTC19"/>
      <c r="KTD19"/>
      <c r="KTE19"/>
      <c r="KTF19"/>
      <c r="KTG19"/>
      <c r="KTH19"/>
      <c r="KTI19"/>
      <c r="KTJ19"/>
      <c r="KTK19"/>
      <c r="KTL19"/>
      <c r="KTM19"/>
      <c r="KTN19"/>
      <c r="KTO19"/>
      <c r="KTP19"/>
      <c r="KTQ19"/>
      <c r="KTR19"/>
      <c r="KTS19"/>
      <c r="KTT19"/>
      <c r="KTU19"/>
      <c r="KTV19"/>
      <c r="KTW19"/>
      <c r="KTX19"/>
      <c r="KTY19"/>
      <c r="KTZ19"/>
      <c r="KUA19"/>
      <c r="KUB19"/>
      <c r="KUC19"/>
      <c r="KUD19"/>
      <c r="KUE19"/>
      <c r="KUF19"/>
      <c r="KUG19"/>
      <c r="KUH19"/>
      <c r="KUI19"/>
      <c r="KUJ19"/>
      <c r="KUK19"/>
      <c r="KUL19"/>
      <c r="KUM19"/>
      <c r="KUN19"/>
      <c r="KUO19"/>
      <c r="KUP19"/>
      <c r="KUQ19"/>
      <c r="KUR19"/>
      <c r="KUS19"/>
      <c r="KUT19"/>
      <c r="KUU19"/>
      <c r="KUV19"/>
      <c r="KUW19"/>
      <c r="KUX19"/>
      <c r="KUY19"/>
      <c r="KUZ19"/>
      <c r="KVA19"/>
      <c r="KVB19"/>
      <c r="KVC19"/>
      <c r="KVD19"/>
      <c r="KVE19"/>
      <c r="KVF19"/>
      <c r="KVG19"/>
      <c r="KVH19"/>
      <c r="KVI19"/>
      <c r="KVJ19"/>
      <c r="KVK19"/>
      <c r="KVL19"/>
      <c r="KVM19"/>
      <c r="KVN19"/>
      <c r="KVO19"/>
      <c r="KVP19"/>
      <c r="KVQ19"/>
      <c r="KVR19"/>
      <c r="KVS19"/>
      <c r="KVT19"/>
      <c r="KVU19"/>
      <c r="KVV19"/>
      <c r="KVW19"/>
      <c r="KVX19"/>
      <c r="KVY19"/>
      <c r="KVZ19"/>
      <c r="KWA19"/>
      <c r="KWB19"/>
      <c r="KWC19"/>
      <c r="KWD19"/>
      <c r="KWE19"/>
      <c r="KWF19"/>
      <c r="KWG19"/>
      <c r="KWH19"/>
      <c r="KWI19"/>
      <c r="KWJ19"/>
      <c r="KWK19"/>
      <c r="KWL19"/>
      <c r="KWM19"/>
      <c r="KWN19"/>
      <c r="KWO19"/>
      <c r="KWP19"/>
      <c r="KWQ19"/>
      <c r="KWR19"/>
      <c r="KWS19"/>
      <c r="KWT19"/>
      <c r="KWU19"/>
      <c r="KWV19"/>
      <c r="KWW19"/>
      <c r="KWX19"/>
      <c r="KWY19"/>
      <c r="KWZ19"/>
      <c r="KXA19"/>
      <c r="KXB19"/>
      <c r="KXC19"/>
      <c r="KXD19"/>
      <c r="KXE19"/>
      <c r="KXF19"/>
      <c r="KXG19"/>
      <c r="KXH19"/>
      <c r="KXI19"/>
      <c r="KXJ19"/>
      <c r="KXK19"/>
      <c r="KXL19"/>
      <c r="KXM19"/>
      <c r="KXN19"/>
      <c r="KXO19"/>
      <c r="KXP19"/>
      <c r="KXQ19"/>
      <c r="KXR19"/>
      <c r="KXS19"/>
      <c r="KXT19"/>
      <c r="KXU19"/>
      <c r="KXV19"/>
      <c r="KXW19"/>
      <c r="KXX19"/>
      <c r="KXY19"/>
      <c r="KXZ19"/>
      <c r="KYA19"/>
      <c r="KYB19"/>
      <c r="KYC19"/>
      <c r="KYD19"/>
      <c r="KYE19"/>
      <c r="KYF19"/>
      <c r="KYG19"/>
      <c r="KYH19"/>
      <c r="KYI19"/>
      <c r="KYJ19"/>
      <c r="KYK19"/>
      <c r="KYL19"/>
      <c r="KYM19"/>
      <c r="KYN19"/>
      <c r="KYO19"/>
      <c r="KYP19"/>
      <c r="KYQ19"/>
      <c r="KYR19"/>
      <c r="KYS19"/>
      <c r="KYT19"/>
      <c r="KYU19"/>
      <c r="KYV19"/>
      <c r="KYW19"/>
      <c r="KYX19"/>
      <c r="KYY19"/>
      <c r="KYZ19"/>
      <c r="KZA19"/>
      <c r="KZB19"/>
      <c r="KZC19"/>
      <c r="KZD19"/>
      <c r="KZE19"/>
      <c r="KZF19"/>
      <c r="KZG19"/>
      <c r="KZH19"/>
      <c r="KZI19"/>
      <c r="KZJ19"/>
      <c r="KZK19"/>
      <c r="KZL19"/>
      <c r="KZM19"/>
      <c r="KZN19"/>
      <c r="KZO19"/>
      <c r="KZP19"/>
      <c r="KZQ19"/>
      <c r="KZR19"/>
      <c r="KZS19"/>
      <c r="KZT19"/>
      <c r="KZU19"/>
      <c r="KZV19"/>
      <c r="KZW19"/>
      <c r="KZX19"/>
      <c r="KZY19"/>
      <c r="KZZ19"/>
      <c r="LAA19"/>
      <c r="LAB19"/>
      <c r="LAC19"/>
      <c r="LAD19"/>
      <c r="LAE19"/>
      <c r="LAF19"/>
      <c r="LAG19"/>
      <c r="LAH19"/>
      <c r="LAI19"/>
      <c r="LAJ19"/>
      <c r="LAK19"/>
      <c r="LAL19"/>
      <c r="LAM19"/>
      <c r="LAN19"/>
      <c r="LAO19"/>
      <c r="LAP19"/>
      <c r="LAQ19"/>
      <c r="LAR19"/>
      <c r="LAS19"/>
      <c r="LAT19"/>
      <c r="LAU19"/>
      <c r="LAV19"/>
      <c r="LAW19"/>
      <c r="LAX19"/>
      <c r="LAY19"/>
      <c r="LAZ19"/>
      <c r="LBA19"/>
      <c r="LBB19"/>
      <c r="LBC19"/>
      <c r="LBD19"/>
      <c r="LBE19"/>
      <c r="LBF19"/>
      <c r="LBG19"/>
      <c r="LBH19"/>
      <c r="LBI19"/>
      <c r="LBJ19"/>
      <c r="LBK19"/>
      <c r="LBL19"/>
      <c r="LBM19"/>
      <c r="LBN19"/>
      <c r="LBO19"/>
      <c r="LBP19"/>
      <c r="LBQ19"/>
      <c r="LBR19"/>
      <c r="LBS19"/>
      <c r="LBT19"/>
      <c r="LBU19"/>
      <c r="LBV19"/>
      <c r="LBW19"/>
      <c r="LBX19"/>
      <c r="LBY19"/>
      <c r="LBZ19"/>
      <c r="LCA19"/>
      <c r="LCB19"/>
      <c r="LCC19"/>
      <c r="LCD19"/>
      <c r="LCE19"/>
      <c r="LCF19"/>
      <c r="LCG19"/>
      <c r="LCH19"/>
      <c r="LCI19"/>
      <c r="LCJ19"/>
      <c r="LCK19"/>
      <c r="LCL19"/>
      <c r="LCM19"/>
      <c r="LCN19"/>
      <c r="LCO19"/>
      <c r="LCP19"/>
      <c r="LCQ19"/>
      <c r="LCR19"/>
      <c r="LCS19"/>
      <c r="LCT19"/>
      <c r="LCU19"/>
      <c r="LCV19"/>
      <c r="LCW19"/>
      <c r="LCX19"/>
      <c r="LCY19"/>
      <c r="LCZ19"/>
      <c r="LDA19"/>
      <c r="LDB19"/>
      <c r="LDC19"/>
      <c r="LDD19"/>
      <c r="LDE19"/>
      <c r="LDF19"/>
      <c r="LDG19"/>
      <c r="LDH19"/>
      <c r="LDI19"/>
      <c r="LDJ19"/>
      <c r="LDK19"/>
      <c r="LDL19"/>
      <c r="LDM19"/>
      <c r="LDN19"/>
      <c r="LDO19"/>
      <c r="LDP19"/>
      <c r="LDQ19"/>
      <c r="LDR19"/>
      <c r="LDS19"/>
      <c r="LDT19"/>
      <c r="LDU19"/>
      <c r="LDV19"/>
      <c r="LDW19"/>
      <c r="LDX19"/>
      <c r="LDY19"/>
      <c r="LDZ19"/>
      <c r="LEA19"/>
      <c r="LEB19"/>
      <c r="LEC19"/>
      <c r="LED19"/>
      <c r="LEE19"/>
      <c r="LEF19"/>
      <c r="LEG19"/>
      <c r="LEH19"/>
      <c r="LEI19"/>
      <c r="LEJ19"/>
      <c r="LEK19"/>
      <c r="LEL19"/>
      <c r="LEM19"/>
      <c r="LEN19"/>
      <c r="LEO19"/>
      <c r="LEP19"/>
      <c r="LEQ19"/>
      <c r="LER19"/>
      <c r="LES19"/>
      <c r="LET19"/>
      <c r="LEU19"/>
      <c r="LEV19"/>
      <c r="LEW19"/>
      <c r="LEX19"/>
      <c r="LEY19"/>
      <c r="LEZ19"/>
      <c r="LFA19"/>
      <c r="LFB19"/>
      <c r="LFC19"/>
      <c r="LFD19"/>
      <c r="LFE19"/>
      <c r="LFF19"/>
      <c r="LFG19"/>
      <c r="LFH19"/>
      <c r="LFI19"/>
      <c r="LFJ19"/>
      <c r="LFK19"/>
      <c r="LFL19"/>
      <c r="LFM19"/>
      <c r="LFN19"/>
      <c r="LFO19"/>
      <c r="LFP19"/>
      <c r="LFQ19"/>
      <c r="LFR19"/>
      <c r="LFS19"/>
      <c r="LFT19"/>
      <c r="LFU19"/>
      <c r="LFV19"/>
      <c r="LFW19"/>
      <c r="LFX19"/>
      <c r="LFY19"/>
      <c r="LFZ19"/>
      <c r="LGA19"/>
      <c r="LGB19"/>
      <c r="LGC19"/>
      <c r="LGD19"/>
      <c r="LGE19"/>
      <c r="LGF19"/>
      <c r="LGG19"/>
      <c r="LGH19"/>
      <c r="LGI19"/>
      <c r="LGJ19"/>
      <c r="LGK19"/>
      <c r="LGL19"/>
      <c r="LGM19"/>
      <c r="LGN19"/>
      <c r="LGO19"/>
      <c r="LGP19"/>
      <c r="LGQ19"/>
      <c r="LGR19"/>
      <c r="LGS19"/>
      <c r="LGT19"/>
      <c r="LGU19"/>
      <c r="LGV19"/>
      <c r="LGW19"/>
      <c r="LGX19"/>
      <c r="LGY19"/>
      <c r="LGZ19"/>
      <c r="LHA19"/>
      <c r="LHB19"/>
      <c r="LHC19"/>
      <c r="LHD19"/>
      <c r="LHE19"/>
      <c r="LHF19"/>
      <c r="LHG19"/>
      <c r="LHH19"/>
      <c r="LHI19"/>
      <c r="LHJ19"/>
      <c r="LHK19"/>
      <c r="LHL19"/>
      <c r="LHM19"/>
      <c r="LHN19"/>
      <c r="LHO19"/>
      <c r="LHP19"/>
      <c r="LHQ19"/>
      <c r="LHR19"/>
      <c r="LHS19"/>
      <c r="LHT19"/>
      <c r="LHU19"/>
      <c r="LHV19"/>
      <c r="LHW19"/>
      <c r="LHX19"/>
      <c r="LHY19"/>
      <c r="LHZ19"/>
      <c r="LIA19"/>
      <c r="LIB19"/>
      <c r="LIC19"/>
      <c r="LID19"/>
      <c r="LIE19"/>
      <c r="LIF19"/>
      <c r="LIG19"/>
      <c r="LIH19"/>
      <c r="LII19"/>
      <c r="LIJ19"/>
      <c r="LIK19"/>
      <c r="LIL19"/>
      <c r="LIM19"/>
      <c r="LIN19"/>
      <c r="LIO19"/>
      <c r="LIP19"/>
      <c r="LIQ19"/>
      <c r="LIR19"/>
      <c r="LIS19"/>
      <c r="LIT19"/>
      <c r="LIU19"/>
      <c r="LIV19"/>
      <c r="LIW19"/>
      <c r="LIX19"/>
      <c r="LIY19"/>
      <c r="LIZ19"/>
      <c r="LJA19"/>
      <c r="LJB19"/>
      <c r="LJC19"/>
      <c r="LJD19"/>
      <c r="LJE19"/>
      <c r="LJF19"/>
      <c r="LJG19"/>
      <c r="LJH19"/>
      <c r="LJI19"/>
      <c r="LJJ19"/>
      <c r="LJK19"/>
      <c r="LJL19"/>
      <c r="LJM19"/>
      <c r="LJN19"/>
      <c r="LJO19"/>
      <c r="LJP19"/>
      <c r="LJQ19"/>
      <c r="LJR19"/>
      <c r="LJS19"/>
      <c r="LJT19"/>
      <c r="LJU19"/>
      <c r="LJV19"/>
      <c r="LJW19"/>
      <c r="LJX19"/>
      <c r="LJY19"/>
      <c r="LJZ19"/>
      <c r="LKA19"/>
      <c r="LKB19"/>
      <c r="LKC19"/>
      <c r="LKD19"/>
      <c r="LKE19"/>
      <c r="LKF19"/>
      <c r="LKG19"/>
      <c r="LKH19"/>
      <c r="LKI19"/>
      <c r="LKJ19"/>
      <c r="LKK19"/>
      <c r="LKL19"/>
      <c r="LKM19"/>
      <c r="LKN19"/>
      <c r="LKO19"/>
      <c r="LKP19"/>
      <c r="LKQ19"/>
      <c r="LKR19"/>
      <c r="LKS19"/>
      <c r="LKT19"/>
      <c r="LKU19"/>
      <c r="LKV19"/>
      <c r="LKW19"/>
      <c r="LKX19"/>
      <c r="LKY19"/>
      <c r="LKZ19"/>
      <c r="LLA19"/>
      <c r="LLB19"/>
      <c r="LLC19"/>
      <c r="LLD19"/>
      <c r="LLE19"/>
      <c r="LLF19"/>
      <c r="LLG19"/>
      <c r="LLH19"/>
      <c r="LLI19"/>
      <c r="LLJ19"/>
      <c r="LLK19"/>
      <c r="LLL19"/>
      <c r="LLM19"/>
      <c r="LLN19"/>
      <c r="LLO19"/>
      <c r="LLP19"/>
      <c r="LLQ19"/>
      <c r="LLR19"/>
      <c r="LLS19"/>
      <c r="LLT19"/>
      <c r="LLU19"/>
      <c r="LLV19"/>
      <c r="LLW19"/>
      <c r="LLX19"/>
      <c r="LLY19"/>
      <c r="LLZ19"/>
      <c r="LMA19"/>
      <c r="LMB19"/>
      <c r="LMC19"/>
      <c r="LMD19"/>
      <c r="LME19"/>
      <c r="LMF19"/>
      <c r="LMG19"/>
      <c r="LMH19"/>
      <c r="LMI19"/>
      <c r="LMJ19"/>
      <c r="LMK19"/>
      <c r="LML19"/>
      <c r="LMM19"/>
      <c r="LMN19"/>
      <c r="LMO19"/>
      <c r="LMP19"/>
      <c r="LMQ19"/>
      <c r="LMR19"/>
      <c r="LMS19"/>
      <c r="LMT19"/>
      <c r="LMU19"/>
      <c r="LMV19"/>
      <c r="LMW19"/>
      <c r="LMX19"/>
      <c r="LMY19"/>
      <c r="LMZ19"/>
      <c r="LNA19"/>
      <c r="LNB19"/>
      <c r="LNC19"/>
      <c r="LND19"/>
      <c r="LNE19"/>
      <c r="LNF19"/>
      <c r="LNG19"/>
      <c r="LNH19"/>
      <c r="LNI19"/>
      <c r="LNJ19"/>
      <c r="LNK19"/>
      <c r="LNL19"/>
      <c r="LNM19"/>
      <c r="LNN19"/>
      <c r="LNO19"/>
      <c r="LNP19"/>
      <c r="LNQ19"/>
      <c r="LNR19"/>
      <c r="LNS19"/>
      <c r="LNT19"/>
      <c r="LNU19"/>
      <c r="LNV19"/>
      <c r="LNW19"/>
      <c r="LNX19"/>
      <c r="LNY19"/>
      <c r="LNZ19"/>
      <c r="LOA19"/>
      <c r="LOB19"/>
      <c r="LOC19"/>
      <c r="LOD19"/>
      <c r="LOE19"/>
      <c r="LOF19"/>
      <c r="LOG19"/>
      <c r="LOH19"/>
      <c r="LOI19"/>
      <c r="LOJ19"/>
      <c r="LOK19"/>
      <c r="LOL19"/>
      <c r="LOM19"/>
      <c r="LON19"/>
      <c r="LOO19"/>
      <c r="LOP19"/>
      <c r="LOQ19"/>
      <c r="LOR19"/>
      <c r="LOS19"/>
      <c r="LOT19"/>
      <c r="LOU19"/>
      <c r="LOV19"/>
      <c r="LOW19"/>
      <c r="LOX19"/>
      <c r="LOY19"/>
      <c r="LOZ19"/>
      <c r="LPA19"/>
      <c r="LPB19"/>
      <c r="LPC19"/>
      <c r="LPD19"/>
      <c r="LPE19"/>
      <c r="LPF19"/>
      <c r="LPG19"/>
      <c r="LPH19"/>
      <c r="LPI19"/>
      <c r="LPJ19"/>
      <c r="LPK19"/>
      <c r="LPL19"/>
      <c r="LPM19"/>
      <c r="LPN19"/>
      <c r="LPO19"/>
      <c r="LPP19"/>
      <c r="LPQ19"/>
      <c r="LPR19"/>
      <c r="LPS19"/>
      <c r="LPT19"/>
      <c r="LPU19"/>
      <c r="LPV19"/>
      <c r="LPW19"/>
      <c r="LPX19"/>
      <c r="LPY19"/>
      <c r="LPZ19"/>
      <c r="LQA19"/>
      <c r="LQB19"/>
      <c r="LQC19"/>
      <c r="LQD19"/>
      <c r="LQE19"/>
      <c r="LQF19"/>
      <c r="LQG19"/>
      <c r="LQH19"/>
      <c r="LQI19"/>
      <c r="LQJ19"/>
      <c r="LQK19"/>
      <c r="LQL19"/>
      <c r="LQM19"/>
      <c r="LQN19"/>
      <c r="LQO19"/>
      <c r="LQP19"/>
      <c r="LQQ19"/>
      <c r="LQR19"/>
      <c r="LQS19"/>
      <c r="LQT19"/>
      <c r="LQU19"/>
      <c r="LQV19"/>
      <c r="LQW19"/>
      <c r="LQX19"/>
      <c r="LQY19"/>
      <c r="LQZ19"/>
      <c r="LRA19"/>
      <c r="LRB19"/>
      <c r="LRC19"/>
      <c r="LRD19"/>
      <c r="LRE19"/>
      <c r="LRF19"/>
      <c r="LRG19"/>
      <c r="LRH19"/>
      <c r="LRI19"/>
      <c r="LRJ19"/>
      <c r="LRK19"/>
      <c r="LRL19"/>
      <c r="LRM19"/>
      <c r="LRN19"/>
      <c r="LRO19"/>
      <c r="LRP19"/>
      <c r="LRQ19"/>
      <c r="LRR19"/>
      <c r="LRS19"/>
      <c r="LRT19"/>
      <c r="LRU19"/>
      <c r="LRV19"/>
      <c r="LRW19"/>
      <c r="LRX19"/>
      <c r="LRY19"/>
      <c r="LRZ19"/>
      <c r="LSA19"/>
      <c r="LSB19"/>
      <c r="LSC19"/>
      <c r="LSD19"/>
      <c r="LSE19"/>
      <c r="LSF19"/>
      <c r="LSG19"/>
      <c r="LSH19"/>
      <c r="LSI19"/>
      <c r="LSJ19"/>
      <c r="LSK19"/>
      <c r="LSL19"/>
      <c r="LSM19"/>
      <c r="LSN19"/>
      <c r="LSO19"/>
      <c r="LSP19"/>
      <c r="LSQ19"/>
      <c r="LSR19"/>
      <c r="LSS19"/>
      <c r="LST19"/>
      <c r="LSU19"/>
      <c r="LSV19"/>
      <c r="LSW19"/>
      <c r="LSX19"/>
      <c r="LSY19"/>
      <c r="LSZ19"/>
      <c r="LTA19"/>
      <c r="LTB19"/>
      <c r="LTC19"/>
      <c r="LTD19"/>
      <c r="LTE19"/>
      <c r="LTF19"/>
      <c r="LTG19"/>
      <c r="LTH19"/>
      <c r="LTI19"/>
      <c r="LTJ19"/>
      <c r="LTK19"/>
      <c r="LTL19"/>
      <c r="LTM19"/>
      <c r="LTN19"/>
      <c r="LTO19"/>
      <c r="LTP19"/>
      <c r="LTQ19"/>
      <c r="LTR19"/>
      <c r="LTS19"/>
      <c r="LTT19"/>
      <c r="LTU19"/>
      <c r="LTV19"/>
      <c r="LTW19"/>
      <c r="LTX19"/>
      <c r="LTY19"/>
      <c r="LTZ19"/>
      <c r="LUA19"/>
      <c r="LUB19"/>
      <c r="LUC19"/>
      <c r="LUD19"/>
      <c r="LUE19"/>
      <c r="LUF19"/>
      <c r="LUG19"/>
      <c r="LUH19"/>
      <c r="LUI19"/>
      <c r="LUJ19"/>
      <c r="LUK19"/>
      <c r="LUL19"/>
      <c r="LUM19"/>
      <c r="LUN19"/>
      <c r="LUO19"/>
      <c r="LUP19"/>
      <c r="LUQ19"/>
      <c r="LUR19"/>
      <c r="LUS19"/>
      <c r="LUT19"/>
      <c r="LUU19"/>
      <c r="LUV19"/>
      <c r="LUW19"/>
      <c r="LUX19"/>
      <c r="LUY19"/>
      <c r="LUZ19"/>
      <c r="LVA19"/>
      <c r="LVB19"/>
      <c r="LVC19"/>
      <c r="LVD19"/>
      <c r="LVE19"/>
      <c r="LVF19"/>
      <c r="LVG19"/>
      <c r="LVH19"/>
      <c r="LVI19"/>
      <c r="LVJ19"/>
      <c r="LVK19"/>
      <c r="LVL19"/>
      <c r="LVM19"/>
      <c r="LVN19"/>
      <c r="LVO19"/>
      <c r="LVP19"/>
      <c r="LVQ19"/>
      <c r="LVR19"/>
      <c r="LVS19"/>
      <c r="LVT19"/>
      <c r="LVU19"/>
      <c r="LVV19"/>
      <c r="LVW19"/>
      <c r="LVX19"/>
      <c r="LVY19"/>
      <c r="LVZ19"/>
      <c r="LWA19"/>
      <c r="LWB19"/>
      <c r="LWC19"/>
      <c r="LWD19"/>
      <c r="LWE19"/>
      <c r="LWF19"/>
      <c r="LWG19"/>
      <c r="LWH19"/>
      <c r="LWI19"/>
      <c r="LWJ19"/>
      <c r="LWK19"/>
      <c r="LWL19"/>
      <c r="LWM19"/>
      <c r="LWN19"/>
      <c r="LWO19"/>
      <c r="LWP19"/>
      <c r="LWQ19"/>
      <c r="LWR19"/>
      <c r="LWS19"/>
      <c r="LWT19"/>
      <c r="LWU19"/>
      <c r="LWV19"/>
      <c r="LWW19"/>
      <c r="LWX19"/>
      <c r="LWY19"/>
      <c r="LWZ19"/>
      <c r="LXA19"/>
      <c r="LXB19"/>
      <c r="LXC19"/>
      <c r="LXD19"/>
      <c r="LXE19"/>
      <c r="LXF19"/>
      <c r="LXG19"/>
      <c r="LXH19"/>
      <c r="LXI19"/>
      <c r="LXJ19"/>
      <c r="LXK19"/>
      <c r="LXL19"/>
      <c r="LXM19"/>
      <c r="LXN19"/>
      <c r="LXO19"/>
      <c r="LXP19"/>
      <c r="LXQ19"/>
      <c r="LXR19"/>
      <c r="LXS19"/>
      <c r="LXT19"/>
      <c r="LXU19"/>
      <c r="LXV19"/>
      <c r="LXW19"/>
      <c r="LXX19"/>
      <c r="LXY19"/>
      <c r="LXZ19"/>
      <c r="LYA19"/>
      <c r="LYB19"/>
      <c r="LYC19"/>
      <c r="LYD19"/>
      <c r="LYE19"/>
      <c r="LYF19"/>
      <c r="LYG19"/>
      <c r="LYH19"/>
      <c r="LYI19"/>
      <c r="LYJ19"/>
      <c r="LYK19"/>
      <c r="LYL19"/>
      <c r="LYM19"/>
      <c r="LYN19"/>
      <c r="LYO19"/>
      <c r="LYP19"/>
      <c r="LYQ19"/>
      <c r="LYR19"/>
      <c r="LYS19"/>
      <c r="LYT19"/>
      <c r="LYU19"/>
      <c r="LYV19"/>
      <c r="LYW19"/>
      <c r="LYX19"/>
      <c r="LYY19"/>
      <c r="LYZ19"/>
      <c r="LZA19"/>
      <c r="LZB19"/>
      <c r="LZC19"/>
      <c r="LZD19"/>
      <c r="LZE19"/>
      <c r="LZF19"/>
      <c r="LZG19"/>
      <c r="LZH19"/>
      <c r="LZI19"/>
      <c r="LZJ19"/>
      <c r="LZK19"/>
      <c r="LZL19"/>
      <c r="LZM19"/>
      <c r="LZN19"/>
      <c r="LZO19"/>
      <c r="LZP19"/>
      <c r="LZQ19"/>
      <c r="LZR19"/>
      <c r="LZS19"/>
      <c r="LZT19"/>
      <c r="LZU19"/>
      <c r="LZV19"/>
      <c r="LZW19"/>
      <c r="LZX19"/>
      <c r="LZY19"/>
      <c r="LZZ19"/>
      <c r="MAA19"/>
      <c r="MAB19"/>
      <c r="MAC19"/>
      <c r="MAD19"/>
      <c r="MAE19"/>
      <c r="MAF19"/>
      <c r="MAG19"/>
      <c r="MAH19"/>
      <c r="MAI19"/>
      <c r="MAJ19"/>
      <c r="MAK19"/>
      <c r="MAL19"/>
      <c r="MAM19"/>
      <c r="MAN19"/>
      <c r="MAO19"/>
      <c r="MAP19"/>
      <c r="MAQ19"/>
      <c r="MAR19"/>
      <c r="MAS19"/>
      <c r="MAT19"/>
      <c r="MAU19"/>
      <c r="MAV19"/>
      <c r="MAW19"/>
      <c r="MAX19"/>
      <c r="MAY19"/>
      <c r="MAZ19"/>
      <c r="MBA19"/>
      <c r="MBB19"/>
      <c r="MBC19"/>
      <c r="MBD19"/>
      <c r="MBE19"/>
      <c r="MBF19"/>
      <c r="MBG19"/>
      <c r="MBH19"/>
      <c r="MBI19"/>
      <c r="MBJ19"/>
      <c r="MBK19"/>
      <c r="MBL19"/>
      <c r="MBM19"/>
      <c r="MBN19"/>
      <c r="MBO19"/>
      <c r="MBP19"/>
      <c r="MBQ19"/>
      <c r="MBR19"/>
      <c r="MBS19"/>
      <c r="MBT19"/>
      <c r="MBU19"/>
      <c r="MBV19"/>
      <c r="MBW19"/>
      <c r="MBX19"/>
      <c r="MBY19"/>
      <c r="MBZ19"/>
      <c r="MCA19"/>
      <c r="MCB19"/>
      <c r="MCC19"/>
      <c r="MCD19"/>
      <c r="MCE19"/>
      <c r="MCF19"/>
      <c r="MCG19"/>
      <c r="MCH19"/>
      <c r="MCI19"/>
      <c r="MCJ19"/>
      <c r="MCK19"/>
      <c r="MCL19"/>
      <c r="MCM19"/>
      <c r="MCN19"/>
      <c r="MCO19"/>
      <c r="MCP19"/>
      <c r="MCQ19"/>
      <c r="MCR19"/>
      <c r="MCS19"/>
      <c r="MCT19"/>
      <c r="MCU19"/>
      <c r="MCV19"/>
      <c r="MCW19"/>
      <c r="MCX19"/>
      <c r="MCY19"/>
      <c r="MCZ19"/>
      <c r="MDA19"/>
      <c r="MDB19"/>
      <c r="MDC19"/>
      <c r="MDD19"/>
      <c r="MDE19"/>
      <c r="MDF19"/>
      <c r="MDG19"/>
      <c r="MDH19"/>
      <c r="MDI19"/>
      <c r="MDJ19"/>
      <c r="MDK19"/>
      <c r="MDL19"/>
      <c r="MDM19"/>
      <c r="MDN19"/>
      <c r="MDO19"/>
      <c r="MDP19"/>
      <c r="MDQ19"/>
      <c r="MDR19"/>
      <c r="MDS19"/>
      <c r="MDT19"/>
      <c r="MDU19"/>
      <c r="MDV19"/>
      <c r="MDW19"/>
      <c r="MDX19"/>
      <c r="MDY19"/>
      <c r="MDZ19"/>
      <c r="MEA19"/>
      <c r="MEB19"/>
      <c r="MEC19"/>
      <c r="MED19"/>
      <c r="MEE19"/>
      <c r="MEF19"/>
      <c r="MEG19"/>
      <c r="MEH19"/>
      <c r="MEI19"/>
      <c r="MEJ19"/>
      <c r="MEK19"/>
      <c r="MEL19"/>
      <c r="MEM19"/>
      <c r="MEN19"/>
      <c r="MEO19"/>
      <c r="MEP19"/>
      <c r="MEQ19"/>
      <c r="MER19"/>
      <c r="MES19"/>
      <c r="MET19"/>
      <c r="MEU19"/>
      <c r="MEV19"/>
      <c r="MEW19"/>
      <c r="MEX19"/>
      <c r="MEY19"/>
      <c r="MEZ19"/>
      <c r="MFA19"/>
      <c r="MFB19"/>
      <c r="MFC19"/>
      <c r="MFD19"/>
      <c r="MFE19"/>
      <c r="MFF19"/>
      <c r="MFG19"/>
      <c r="MFH19"/>
      <c r="MFI19"/>
      <c r="MFJ19"/>
      <c r="MFK19"/>
      <c r="MFL19"/>
      <c r="MFM19"/>
      <c r="MFN19"/>
      <c r="MFO19"/>
      <c r="MFP19"/>
      <c r="MFQ19"/>
      <c r="MFR19"/>
      <c r="MFS19"/>
      <c r="MFT19"/>
      <c r="MFU19"/>
      <c r="MFV19"/>
      <c r="MFW19"/>
      <c r="MFX19"/>
      <c r="MFY19"/>
      <c r="MFZ19"/>
      <c r="MGA19"/>
      <c r="MGB19"/>
      <c r="MGC19"/>
      <c r="MGD19"/>
      <c r="MGE19"/>
      <c r="MGF19"/>
      <c r="MGG19"/>
      <c r="MGH19"/>
      <c r="MGI19"/>
      <c r="MGJ19"/>
      <c r="MGK19"/>
      <c r="MGL19"/>
      <c r="MGM19"/>
      <c r="MGN19"/>
      <c r="MGO19"/>
      <c r="MGP19"/>
      <c r="MGQ19"/>
      <c r="MGR19"/>
      <c r="MGS19"/>
      <c r="MGT19"/>
      <c r="MGU19"/>
      <c r="MGV19"/>
      <c r="MGW19"/>
      <c r="MGX19"/>
      <c r="MGY19"/>
      <c r="MGZ19"/>
      <c r="MHA19"/>
      <c r="MHB19"/>
      <c r="MHC19"/>
      <c r="MHD19"/>
      <c r="MHE19"/>
      <c r="MHF19"/>
      <c r="MHG19"/>
      <c r="MHH19"/>
      <c r="MHI19"/>
      <c r="MHJ19"/>
      <c r="MHK19"/>
      <c r="MHL19"/>
      <c r="MHM19"/>
      <c r="MHN19"/>
      <c r="MHO19"/>
      <c r="MHP19"/>
      <c r="MHQ19"/>
      <c r="MHR19"/>
      <c r="MHS19"/>
      <c r="MHT19"/>
      <c r="MHU19"/>
      <c r="MHV19"/>
      <c r="MHW19"/>
      <c r="MHX19"/>
      <c r="MHY19"/>
      <c r="MHZ19"/>
      <c r="MIA19"/>
      <c r="MIB19"/>
      <c r="MIC19"/>
      <c r="MID19"/>
      <c r="MIE19"/>
      <c r="MIF19"/>
      <c r="MIG19"/>
      <c r="MIH19"/>
      <c r="MII19"/>
      <c r="MIJ19"/>
      <c r="MIK19"/>
      <c r="MIL19"/>
      <c r="MIM19"/>
      <c r="MIN19"/>
      <c r="MIO19"/>
      <c r="MIP19"/>
      <c r="MIQ19"/>
      <c r="MIR19"/>
      <c r="MIS19"/>
      <c r="MIT19"/>
      <c r="MIU19"/>
      <c r="MIV19"/>
      <c r="MIW19"/>
      <c r="MIX19"/>
      <c r="MIY19"/>
      <c r="MIZ19"/>
      <c r="MJA19"/>
      <c r="MJB19"/>
      <c r="MJC19"/>
      <c r="MJD19"/>
      <c r="MJE19"/>
      <c r="MJF19"/>
      <c r="MJG19"/>
      <c r="MJH19"/>
      <c r="MJI19"/>
      <c r="MJJ19"/>
      <c r="MJK19"/>
      <c r="MJL19"/>
      <c r="MJM19"/>
      <c r="MJN19"/>
      <c r="MJO19"/>
      <c r="MJP19"/>
      <c r="MJQ19"/>
      <c r="MJR19"/>
      <c r="MJS19"/>
      <c r="MJT19"/>
      <c r="MJU19"/>
      <c r="MJV19"/>
      <c r="MJW19"/>
      <c r="MJX19"/>
      <c r="MJY19"/>
      <c r="MJZ19"/>
      <c r="MKA19"/>
      <c r="MKB19"/>
      <c r="MKC19"/>
      <c r="MKD19"/>
      <c r="MKE19"/>
      <c r="MKF19"/>
      <c r="MKG19"/>
      <c r="MKH19"/>
      <c r="MKI19"/>
      <c r="MKJ19"/>
      <c r="MKK19"/>
      <c r="MKL19"/>
      <c r="MKM19"/>
      <c r="MKN19"/>
      <c r="MKO19"/>
      <c r="MKP19"/>
      <c r="MKQ19"/>
      <c r="MKR19"/>
      <c r="MKS19"/>
      <c r="MKT19"/>
      <c r="MKU19"/>
      <c r="MKV19"/>
      <c r="MKW19"/>
      <c r="MKX19"/>
      <c r="MKY19"/>
      <c r="MKZ19"/>
      <c r="MLA19"/>
      <c r="MLB19"/>
      <c r="MLC19"/>
      <c r="MLD19"/>
      <c r="MLE19"/>
      <c r="MLF19"/>
      <c r="MLG19"/>
      <c r="MLH19"/>
      <c r="MLI19"/>
      <c r="MLJ19"/>
      <c r="MLK19"/>
      <c r="MLL19"/>
      <c r="MLM19"/>
      <c r="MLN19"/>
      <c r="MLO19"/>
      <c r="MLP19"/>
      <c r="MLQ19"/>
      <c r="MLR19"/>
      <c r="MLS19"/>
      <c r="MLT19"/>
      <c r="MLU19"/>
      <c r="MLV19"/>
      <c r="MLW19"/>
      <c r="MLX19"/>
      <c r="MLY19"/>
      <c r="MLZ19"/>
      <c r="MMA19"/>
      <c r="MMB19"/>
      <c r="MMC19"/>
      <c r="MMD19"/>
      <c r="MME19"/>
      <c r="MMF19"/>
      <c r="MMG19"/>
      <c r="MMH19"/>
      <c r="MMI19"/>
      <c r="MMJ19"/>
      <c r="MMK19"/>
      <c r="MML19"/>
      <c r="MMM19"/>
      <c r="MMN19"/>
      <c r="MMO19"/>
      <c r="MMP19"/>
      <c r="MMQ19"/>
      <c r="MMR19"/>
      <c r="MMS19"/>
      <c r="MMT19"/>
      <c r="MMU19"/>
      <c r="MMV19"/>
      <c r="MMW19"/>
      <c r="MMX19"/>
      <c r="MMY19"/>
      <c r="MMZ19"/>
      <c r="MNA19"/>
      <c r="MNB19"/>
      <c r="MNC19"/>
      <c r="MND19"/>
      <c r="MNE19"/>
      <c r="MNF19"/>
      <c r="MNG19"/>
      <c r="MNH19"/>
      <c r="MNI19"/>
      <c r="MNJ19"/>
      <c r="MNK19"/>
      <c r="MNL19"/>
      <c r="MNM19"/>
      <c r="MNN19"/>
      <c r="MNO19"/>
      <c r="MNP19"/>
      <c r="MNQ19"/>
      <c r="MNR19"/>
      <c r="MNS19"/>
      <c r="MNT19"/>
      <c r="MNU19"/>
      <c r="MNV19"/>
      <c r="MNW19"/>
      <c r="MNX19"/>
      <c r="MNY19"/>
      <c r="MNZ19"/>
      <c r="MOA19"/>
      <c r="MOB19"/>
      <c r="MOC19"/>
      <c r="MOD19"/>
      <c r="MOE19"/>
      <c r="MOF19"/>
      <c r="MOG19"/>
      <c r="MOH19"/>
      <c r="MOI19"/>
      <c r="MOJ19"/>
      <c r="MOK19"/>
      <c r="MOL19"/>
      <c r="MOM19"/>
      <c r="MON19"/>
      <c r="MOO19"/>
      <c r="MOP19"/>
      <c r="MOQ19"/>
      <c r="MOR19"/>
      <c r="MOS19"/>
      <c r="MOT19"/>
      <c r="MOU19"/>
      <c r="MOV19"/>
      <c r="MOW19"/>
      <c r="MOX19"/>
      <c r="MOY19"/>
      <c r="MOZ19"/>
      <c r="MPA19"/>
      <c r="MPB19"/>
      <c r="MPC19"/>
      <c r="MPD19"/>
      <c r="MPE19"/>
      <c r="MPF19"/>
      <c r="MPG19"/>
      <c r="MPH19"/>
      <c r="MPI19"/>
      <c r="MPJ19"/>
      <c r="MPK19"/>
      <c r="MPL19"/>
      <c r="MPM19"/>
      <c r="MPN19"/>
      <c r="MPO19"/>
      <c r="MPP19"/>
      <c r="MPQ19"/>
      <c r="MPR19"/>
      <c r="MPS19"/>
      <c r="MPT19"/>
      <c r="MPU19"/>
      <c r="MPV19"/>
      <c r="MPW19"/>
      <c r="MPX19"/>
      <c r="MPY19"/>
      <c r="MPZ19"/>
      <c r="MQA19"/>
      <c r="MQB19"/>
      <c r="MQC19"/>
      <c r="MQD19"/>
      <c r="MQE19"/>
      <c r="MQF19"/>
      <c r="MQG19"/>
      <c r="MQH19"/>
      <c r="MQI19"/>
      <c r="MQJ19"/>
      <c r="MQK19"/>
      <c r="MQL19"/>
      <c r="MQM19"/>
      <c r="MQN19"/>
      <c r="MQO19"/>
      <c r="MQP19"/>
      <c r="MQQ19"/>
      <c r="MQR19"/>
      <c r="MQS19"/>
      <c r="MQT19"/>
      <c r="MQU19"/>
      <c r="MQV19"/>
      <c r="MQW19"/>
      <c r="MQX19"/>
      <c r="MQY19"/>
      <c r="MQZ19"/>
      <c r="MRA19"/>
      <c r="MRB19"/>
      <c r="MRC19"/>
      <c r="MRD19"/>
      <c r="MRE19"/>
      <c r="MRF19"/>
      <c r="MRG19"/>
      <c r="MRH19"/>
      <c r="MRI19"/>
      <c r="MRJ19"/>
      <c r="MRK19"/>
      <c r="MRL19"/>
      <c r="MRM19"/>
      <c r="MRN19"/>
      <c r="MRO19"/>
      <c r="MRP19"/>
      <c r="MRQ19"/>
      <c r="MRR19"/>
      <c r="MRS19"/>
      <c r="MRT19"/>
      <c r="MRU19"/>
      <c r="MRV19"/>
      <c r="MRW19"/>
      <c r="MRX19"/>
      <c r="MRY19"/>
      <c r="MRZ19"/>
      <c r="MSA19"/>
      <c r="MSB19"/>
      <c r="MSC19"/>
      <c r="MSD19"/>
      <c r="MSE19"/>
      <c r="MSF19"/>
      <c r="MSG19"/>
      <c r="MSH19"/>
      <c r="MSI19"/>
      <c r="MSJ19"/>
      <c r="MSK19"/>
      <c r="MSL19"/>
      <c r="MSM19"/>
      <c r="MSN19"/>
      <c r="MSO19"/>
      <c r="MSP19"/>
      <c r="MSQ19"/>
      <c r="MSR19"/>
      <c r="MSS19"/>
      <c r="MST19"/>
      <c r="MSU19"/>
      <c r="MSV19"/>
      <c r="MSW19"/>
      <c r="MSX19"/>
      <c r="MSY19"/>
      <c r="MSZ19"/>
      <c r="MTA19"/>
      <c r="MTB19"/>
      <c r="MTC19"/>
      <c r="MTD19"/>
      <c r="MTE19"/>
      <c r="MTF19"/>
      <c r="MTG19"/>
      <c r="MTH19"/>
      <c r="MTI19"/>
      <c r="MTJ19"/>
      <c r="MTK19"/>
      <c r="MTL19"/>
      <c r="MTM19"/>
      <c r="MTN19"/>
      <c r="MTO19"/>
      <c r="MTP19"/>
      <c r="MTQ19"/>
      <c r="MTR19"/>
      <c r="MTS19"/>
      <c r="MTT19"/>
      <c r="MTU19"/>
      <c r="MTV19"/>
      <c r="MTW19"/>
      <c r="MTX19"/>
      <c r="MTY19"/>
      <c r="MTZ19"/>
      <c r="MUA19"/>
      <c r="MUB19"/>
      <c r="MUC19"/>
      <c r="MUD19"/>
      <c r="MUE19"/>
      <c r="MUF19"/>
      <c r="MUG19"/>
      <c r="MUH19"/>
      <c r="MUI19"/>
      <c r="MUJ19"/>
      <c r="MUK19"/>
      <c r="MUL19"/>
      <c r="MUM19"/>
      <c r="MUN19"/>
      <c r="MUO19"/>
      <c r="MUP19"/>
      <c r="MUQ19"/>
      <c r="MUR19"/>
      <c r="MUS19"/>
      <c r="MUT19"/>
      <c r="MUU19"/>
      <c r="MUV19"/>
      <c r="MUW19"/>
      <c r="MUX19"/>
      <c r="MUY19"/>
      <c r="MUZ19"/>
      <c r="MVA19"/>
      <c r="MVB19"/>
      <c r="MVC19"/>
      <c r="MVD19"/>
      <c r="MVE19"/>
      <c r="MVF19"/>
      <c r="MVG19"/>
      <c r="MVH19"/>
      <c r="MVI19"/>
      <c r="MVJ19"/>
      <c r="MVK19"/>
      <c r="MVL19"/>
      <c r="MVM19"/>
      <c r="MVN19"/>
      <c r="MVO19"/>
      <c r="MVP19"/>
      <c r="MVQ19"/>
      <c r="MVR19"/>
      <c r="MVS19"/>
      <c r="MVT19"/>
      <c r="MVU19"/>
      <c r="MVV19"/>
      <c r="MVW19"/>
      <c r="MVX19"/>
      <c r="MVY19"/>
      <c r="MVZ19"/>
      <c r="MWA19"/>
      <c r="MWB19"/>
      <c r="MWC19"/>
      <c r="MWD19"/>
      <c r="MWE19"/>
      <c r="MWF19"/>
      <c r="MWG19"/>
      <c r="MWH19"/>
      <c r="MWI19"/>
      <c r="MWJ19"/>
      <c r="MWK19"/>
      <c r="MWL19"/>
      <c r="MWM19"/>
      <c r="MWN19"/>
      <c r="MWO19"/>
      <c r="MWP19"/>
      <c r="MWQ19"/>
      <c r="MWR19"/>
      <c r="MWS19"/>
      <c r="MWT19"/>
      <c r="MWU19"/>
      <c r="MWV19"/>
      <c r="MWW19"/>
      <c r="MWX19"/>
      <c r="MWY19"/>
      <c r="MWZ19"/>
      <c r="MXA19"/>
      <c r="MXB19"/>
      <c r="MXC19"/>
      <c r="MXD19"/>
      <c r="MXE19"/>
      <c r="MXF19"/>
      <c r="MXG19"/>
      <c r="MXH19"/>
      <c r="MXI19"/>
      <c r="MXJ19"/>
      <c r="MXK19"/>
      <c r="MXL19"/>
      <c r="MXM19"/>
      <c r="MXN19"/>
      <c r="MXO19"/>
      <c r="MXP19"/>
      <c r="MXQ19"/>
      <c r="MXR19"/>
      <c r="MXS19"/>
      <c r="MXT19"/>
      <c r="MXU19"/>
      <c r="MXV19"/>
      <c r="MXW19"/>
      <c r="MXX19"/>
      <c r="MXY19"/>
      <c r="MXZ19"/>
      <c r="MYA19"/>
      <c r="MYB19"/>
      <c r="MYC19"/>
      <c r="MYD19"/>
      <c r="MYE19"/>
      <c r="MYF19"/>
      <c r="MYG19"/>
      <c r="MYH19"/>
      <c r="MYI19"/>
      <c r="MYJ19"/>
      <c r="MYK19"/>
      <c r="MYL19"/>
      <c r="MYM19"/>
      <c r="MYN19"/>
      <c r="MYO19"/>
      <c r="MYP19"/>
      <c r="MYQ19"/>
      <c r="MYR19"/>
      <c r="MYS19"/>
      <c r="MYT19"/>
      <c r="MYU19"/>
      <c r="MYV19"/>
      <c r="MYW19"/>
      <c r="MYX19"/>
      <c r="MYY19"/>
      <c r="MYZ19"/>
      <c r="MZA19"/>
      <c r="MZB19"/>
      <c r="MZC19"/>
      <c r="MZD19"/>
      <c r="MZE19"/>
      <c r="MZF19"/>
      <c r="MZG19"/>
      <c r="MZH19"/>
      <c r="MZI19"/>
      <c r="MZJ19"/>
      <c r="MZK19"/>
      <c r="MZL19"/>
      <c r="MZM19"/>
      <c r="MZN19"/>
      <c r="MZO19"/>
      <c r="MZP19"/>
      <c r="MZQ19"/>
      <c r="MZR19"/>
      <c r="MZS19"/>
      <c r="MZT19"/>
      <c r="MZU19"/>
      <c r="MZV19"/>
      <c r="MZW19"/>
      <c r="MZX19"/>
      <c r="MZY19"/>
      <c r="MZZ19"/>
      <c r="NAA19"/>
      <c r="NAB19"/>
      <c r="NAC19"/>
      <c r="NAD19"/>
      <c r="NAE19"/>
      <c r="NAF19"/>
      <c r="NAG19"/>
      <c r="NAH19"/>
      <c r="NAI19"/>
      <c r="NAJ19"/>
      <c r="NAK19"/>
      <c r="NAL19"/>
      <c r="NAM19"/>
      <c r="NAN19"/>
      <c r="NAO19"/>
      <c r="NAP19"/>
      <c r="NAQ19"/>
      <c r="NAR19"/>
      <c r="NAS19"/>
      <c r="NAT19"/>
      <c r="NAU19"/>
      <c r="NAV19"/>
      <c r="NAW19"/>
      <c r="NAX19"/>
      <c r="NAY19"/>
      <c r="NAZ19"/>
      <c r="NBA19"/>
      <c r="NBB19"/>
      <c r="NBC19"/>
      <c r="NBD19"/>
      <c r="NBE19"/>
      <c r="NBF19"/>
      <c r="NBG19"/>
      <c r="NBH19"/>
      <c r="NBI19"/>
      <c r="NBJ19"/>
      <c r="NBK19"/>
      <c r="NBL19"/>
      <c r="NBM19"/>
      <c r="NBN19"/>
      <c r="NBO19"/>
      <c r="NBP19"/>
      <c r="NBQ19"/>
      <c r="NBR19"/>
      <c r="NBS19"/>
      <c r="NBT19"/>
      <c r="NBU19"/>
      <c r="NBV19"/>
      <c r="NBW19"/>
      <c r="NBX19"/>
      <c r="NBY19"/>
      <c r="NBZ19"/>
      <c r="NCA19"/>
      <c r="NCB19"/>
      <c r="NCC19"/>
      <c r="NCD19"/>
      <c r="NCE19"/>
      <c r="NCF19"/>
      <c r="NCG19"/>
      <c r="NCH19"/>
      <c r="NCI19"/>
      <c r="NCJ19"/>
      <c r="NCK19"/>
      <c r="NCL19"/>
      <c r="NCM19"/>
      <c r="NCN19"/>
      <c r="NCO19"/>
      <c r="NCP19"/>
      <c r="NCQ19"/>
      <c r="NCR19"/>
      <c r="NCS19"/>
      <c r="NCT19"/>
      <c r="NCU19"/>
      <c r="NCV19"/>
      <c r="NCW19"/>
      <c r="NCX19"/>
      <c r="NCY19"/>
      <c r="NCZ19"/>
      <c r="NDA19"/>
      <c r="NDB19"/>
      <c r="NDC19"/>
      <c r="NDD19"/>
      <c r="NDE19"/>
      <c r="NDF19"/>
      <c r="NDG19"/>
      <c r="NDH19"/>
      <c r="NDI19"/>
      <c r="NDJ19"/>
      <c r="NDK19"/>
      <c r="NDL19"/>
      <c r="NDM19"/>
      <c r="NDN19"/>
      <c r="NDO19"/>
      <c r="NDP19"/>
      <c r="NDQ19"/>
      <c r="NDR19"/>
      <c r="NDS19"/>
      <c r="NDT19"/>
      <c r="NDU19"/>
      <c r="NDV19"/>
      <c r="NDW19"/>
      <c r="NDX19"/>
      <c r="NDY19"/>
      <c r="NDZ19"/>
      <c r="NEA19"/>
      <c r="NEB19"/>
      <c r="NEC19"/>
      <c r="NED19"/>
      <c r="NEE19"/>
      <c r="NEF19"/>
      <c r="NEG19"/>
      <c r="NEH19"/>
      <c r="NEI19"/>
      <c r="NEJ19"/>
      <c r="NEK19"/>
      <c r="NEL19"/>
      <c r="NEM19"/>
      <c r="NEN19"/>
      <c r="NEO19"/>
      <c r="NEP19"/>
      <c r="NEQ19"/>
      <c r="NER19"/>
      <c r="NES19"/>
      <c r="NET19"/>
      <c r="NEU19"/>
      <c r="NEV19"/>
      <c r="NEW19"/>
      <c r="NEX19"/>
      <c r="NEY19"/>
      <c r="NEZ19"/>
      <c r="NFA19"/>
      <c r="NFB19"/>
      <c r="NFC19"/>
      <c r="NFD19"/>
      <c r="NFE19"/>
      <c r="NFF19"/>
      <c r="NFG19"/>
      <c r="NFH19"/>
      <c r="NFI19"/>
      <c r="NFJ19"/>
      <c r="NFK19"/>
      <c r="NFL19"/>
      <c r="NFM19"/>
      <c r="NFN19"/>
      <c r="NFO19"/>
      <c r="NFP19"/>
      <c r="NFQ19"/>
      <c r="NFR19"/>
      <c r="NFS19"/>
      <c r="NFT19"/>
      <c r="NFU19"/>
      <c r="NFV19"/>
      <c r="NFW19"/>
      <c r="NFX19"/>
      <c r="NFY19"/>
      <c r="NFZ19"/>
      <c r="NGA19"/>
      <c r="NGB19"/>
      <c r="NGC19"/>
      <c r="NGD19"/>
      <c r="NGE19"/>
      <c r="NGF19"/>
      <c r="NGG19"/>
      <c r="NGH19"/>
      <c r="NGI19"/>
      <c r="NGJ19"/>
      <c r="NGK19"/>
      <c r="NGL19"/>
      <c r="NGM19"/>
      <c r="NGN19"/>
      <c r="NGO19"/>
      <c r="NGP19"/>
      <c r="NGQ19"/>
      <c r="NGR19"/>
      <c r="NGS19"/>
      <c r="NGT19"/>
      <c r="NGU19"/>
      <c r="NGV19"/>
      <c r="NGW19"/>
      <c r="NGX19"/>
      <c r="NGY19"/>
      <c r="NGZ19"/>
      <c r="NHA19"/>
      <c r="NHB19"/>
      <c r="NHC19"/>
      <c r="NHD19"/>
      <c r="NHE19"/>
      <c r="NHF19"/>
      <c r="NHG19"/>
      <c r="NHH19"/>
      <c r="NHI19"/>
      <c r="NHJ19"/>
      <c r="NHK19"/>
      <c r="NHL19"/>
      <c r="NHM19"/>
      <c r="NHN19"/>
      <c r="NHO19"/>
      <c r="NHP19"/>
      <c r="NHQ19"/>
      <c r="NHR19"/>
      <c r="NHS19"/>
      <c r="NHT19"/>
      <c r="NHU19"/>
      <c r="NHV19"/>
      <c r="NHW19"/>
      <c r="NHX19"/>
      <c r="NHY19"/>
      <c r="NHZ19"/>
      <c r="NIA19"/>
      <c r="NIB19"/>
      <c r="NIC19"/>
      <c r="NID19"/>
      <c r="NIE19"/>
      <c r="NIF19"/>
      <c r="NIG19"/>
      <c r="NIH19"/>
      <c r="NII19"/>
      <c r="NIJ19"/>
      <c r="NIK19"/>
      <c r="NIL19"/>
      <c r="NIM19"/>
      <c r="NIN19"/>
      <c r="NIO19"/>
      <c r="NIP19"/>
      <c r="NIQ19"/>
      <c r="NIR19"/>
      <c r="NIS19"/>
      <c r="NIT19"/>
      <c r="NIU19"/>
      <c r="NIV19"/>
      <c r="NIW19"/>
      <c r="NIX19"/>
      <c r="NIY19"/>
      <c r="NIZ19"/>
      <c r="NJA19"/>
      <c r="NJB19"/>
      <c r="NJC19"/>
      <c r="NJD19"/>
      <c r="NJE19"/>
      <c r="NJF19"/>
      <c r="NJG19"/>
      <c r="NJH19"/>
      <c r="NJI19"/>
      <c r="NJJ19"/>
      <c r="NJK19"/>
      <c r="NJL19"/>
      <c r="NJM19"/>
      <c r="NJN19"/>
      <c r="NJO19"/>
      <c r="NJP19"/>
      <c r="NJQ19"/>
      <c r="NJR19"/>
      <c r="NJS19"/>
      <c r="NJT19"/>
      <c r="NJU19"/>
      <c r="NJV19"/>
      <c r="NJW19"/>
      <c r="NJX19"/>
      <c r="NJY19"/>
      <c r="NJZ19"/>
      <c r="NKA19"/>
      <c r="NKB19"/>
      <c r="NKC19"/>
      <c r="NKD19"/>
      <c r="NKE19"/>
      <c r="NKF19"/>
      <c r="NKG19"/>
      <c r="NKH19"/>
      <c r="NKI19"/>
      <c r="NKJ19"/>
      <c r="NKK19"/>
      <c r="NKL19"/>
      <c r="NKM19"/>
      <c r="NKN19"/>
      <c r="NKO19"/>
      <c r="NKP19"/>
      <c r="NKQ19"/>
      <c r="NKR19"/>
      <c r="NKS19"/>
      <c r="NKT19"/>
      <c r="NKU19"/>
      <c r="NKV19"/>
      <c r="NKW19"/>
      <c r="NKX19"/>
      <c r="NKY19"/>
      <c r="NKZ19"/>
      <c r="NLA19"/>
      <c r="NLB19"/>
      <c r="NLC19"/>
      <c r="NLD19"/>
      <c r="NLE19"/>
      <c r="NLF19"/>
      <c r="NLG19"/>
      <c r="NLH19"/>
      <c r="NLI19"/>
      <c r="NLJ19"/>
      <c r="NLK19"/>
      <c r="NLL19"/>
      <c r="NLM19"/>
      <c r="NLN19"/>
      <c r="NLO19"/>
      <c r="NLP19"/>
      <c r="NLQ19"/>
      <c r="NLR19"/>
      <c r="NLS19"/>
      <c r="NLT19"/>
      <c r="NLU19"/>
      <c r="NLV19"/>
      <c r="NLW19"/>
      <c r="NLX19"/>
      <c r="NLY19"/>
      <c r="NLZ19"/>
      <c r="NMA19"/>
      <c r="NMB19"/>
      <c r="NMC19"/>
      <c r="NMD19"/>
      <c r="NME19"/>
      <c r="NMF19"/>
      <c r="NMG19"/>
      <c r="NMH19"/>
      <c r="NMI19"/>
      <c r="NMJ19"/>
      <c r="NMK19"/>
      <c r="NML19"/>
      <c r="NMM19"/>
      <c r="NMN19"/>
      <c r="NMO19"/>
      <c r="NMP19"/>
      <c r="NMQ19"/>
      <c r="NMR19"/>
      <c r="NMS19"/>
      <c r="NMT19"/>
      <c r="NMU19"/>
      <c r="NMV19"/>
      <c r="NMW19"/>
      <c r="NMX19"/>
      <c r="NMY19"/>
      <c r="NMZ19"/>
      <c r="NNA19"/>
      <c r="NNB19"/>
      <c r="NNC19"/>
      <c r="NND19"/>
      <c r="NNE19"/>
      <c r="NNF19"/>
      <c r="NNG19"/>
      <c r="NNH19"/>
      <c r="NNI19"/>
      <c r="NNJ19"/>
      <c r="NNK19"/>
      <c r="NNL19"/>
      <c r="NNM19"/>
      <c r="NNN19"/>
      <c r="NNO19"/>
      <c r="NNP19"/>
      <c r="NNQ19"/>
      <c r="NNR19"/>
      <c r="NNS19"/>
      <c r="NNT19"/>
      <c r="NNU19"/>
      <c r="NNV19"/>
      <c r="NNW19"/>
      <c r="NNX19"/>
      <c r="NNY19"/>
      <c r="NNZ19"/>
      <c r="NOA19"/>
      <c r="NOB19"/>
      <c r="NOC19"/>
      <c r="NOD19"/>
      <c r="NOE19"/>
      <c r="NOF19"/>
      <c r="NOG19"/>
      <c r="NOH19"/>
      <c r="NOI19"/>
      <c r="NOJ19"/>
      <c r="NOK19"/>
      <c r="NOL19"/>
      <c r="NOM19"/>
      <c r="NON19"/>
      <c r="NOO19"/>
      <c r="NOP19"/>
      <c r="NOQ19"/>
      <c r="NOR19"/>
      <c r="NOS19"/>
      <c r="NOT19"/>
      <c r="NOU19"/>
      <c r="NOV19"/>
      <c r="NOW19"/>
      <c r="NOX19"/>
      <c r="NOY19"/>
      <c r="NOZ19"/>
      <c r="NPA19"/>
      <c r="NPB19"/>
      <c r="NPC19"/>
      <c r="NPD19"/>
      <c r="NPE19"/>
      <c r="NPF19"/>
      <c r="NPG19"/>
      <c r="NPH19"/>
      <c r="NPI19"/>
      <c r="NPJ19"/>
      <c r="NPK19"/>
      <c r="NPL19"/>
      <c r="NPM19"/>
      <c r="NPN19"/>
      <c r="NPO19"/>
      <c r="NPP19"/>
      <c r="NPQ19"/>
      <c r="NPR19"/>
      <c r="NPS19"/>
      <c r="NPT19"/>
      <c r="NPU19"/>
      <c r="NPV19"/>
      <c r="NPW19"/>
      <c r="NPX19"/>
      <c r="NPY19"/>
      <c r="NPZ19"/>
      <c r="NQA19"/>
      <c r="NQB19"/>
      <c r="NQC19"/>
      <c r="NQD19"/>
      <c r="NQE19"/>
      <c r="NQF19"/>
      <c r="NQG19"/>
      <c r="NQH19"/>
      <c r="NQI19"/>
      <c r="NQJ19"/>
      <c r="NQK19"/>
      <c r="NQL19"/>
      <c r="NQM19"/>
      <c r="NQN19"/>
      <c r="NQO19"/>
      <c r="NQP19"/>
      <c r="NQQ19"/>
      <c r="NQR19"/>
      <c r="NQS19"/>
      <c r="NQT19"/>
      <c r="NQU19"/>
      <c r="NQV19"/>
      <c r="NQW19"/>
      <c r="NQX19"/>
      <c r="NQY19"/>
      <c r="NQZ19"/>
      <c r="NRA19"/>
      <c r="NRB19"/>
      <c r="NRC19"/>
      <c r="NRD19"/>
      <c r="NRE19"/>
      <c r="NRF19"/>
      <c r="NRG19"/>
      <c r="NRH19"/>
      <c r="NRI19"/>
      <c r="NRJ19"/>
      <c r="NRK19"/>
      <c r="NRL19"/>
      <c r="NRM19"/>
      <c r="NRN19"/>
      <c r="NRO19"/>
      <c r="NRP19"/>
      <c r="NRQ19"/>
      <c r="NRR19"/>
      <c r="NRS19"/>
      <c r="NRT19"/>
      <c r="NRU19"/>
      <c r="NRV19"/>
      <c r="NRW19"/>
      <c r="NRX19"/>
      <c r="NRY19"/>
      <c r="NRZ19"/>
      <c r="NSA19"/>
      <c r="NSB19"/>
      <c r="NSC19"/>
      <c r="NSD19"/>
      <c r="NSE19"/>
      <c r="NSF19"/>
      <c r="NSG19"/>
      <c r="NSH19"/>
      <c r="NSI19"/>
      <c r="NSJ19"/>
      <c r="NSK19"/>
      <c r="NSL19"/>
      <c r="NSM19"/>
      <c r="NSN19"/>
      <c r="NSO19"/>
      <c r="NSP19"/>
      <c r="NSQ19"/>
      <c r="NSR19"/>
      <c r="NSS19"/>
      <c r="NST19"/>
      <c r="NSU19"/>
      <c r="NSV19"/>
      <c r="NSW19"/>
      <c r="NSX19"/>
      <c r="NSY19"/>
      <c r="NSZ19"/>
      <c r="NTA19"/>
      <c r="NTB19"/>
      <c r="NTC19"/>
      <c r="NTD19"/>
      <c r="NTE19"/>
      <c r="NTF19"/>
      <c r="NTG19"/>
      <c r="NTH19"/>
      <c r="NTI19"/>
      <c r="NTJ19"/>
      <c r="NTK19"/>
      <c r="NTL19"/>
      <c r="NTM19"/>
      <c r="NTN19"/>
      <c r="NTO19"/>
      <c r="NTP19"/>
      <c r="NTQ19"/>
      <c r="NTR19"/>
      <c r="NTS19"/>
      <c r="NTT19"/>
      <c r="NTU19"/>
      <c r="NTV19"/>
      <c r="NTW19"/>
      <c r="NTX19"/>
      <c r="NTY19"/>
      <c r="NTZ19"/>
      <c r="NUA19"/>
      <c r="NUB19"/>
      <c r="NUC19"/>
      <c r="NUD19"/>
      <c r="NUE19"/>
      <c r="NUF19"/>
      <c r="NUG19"/>
      <c r="NUH19"/>
      <c r="NUI19"/>
      <c r="NUJ19"/>
      <c r="NUK19"/>
      <c r="NUL19"/>
      <c r="NUM19"/>
      <c r="NUN19"/>
      <c r="NUO19"/>
      <c r="NUP19"/>
      <c r="NUQ19"/>
      <c r="NUR19"/>
      <c r="NUS19"/>
      <c r="NUT19"/>
      <c r="NUU19"/>
      <c r="NUV19"/>
      <c r="NUW19"/>
      <c r="NUX19"/>
      <c r="NUY19"/>
      <c r="NUZ19"/>
      <c r="NVA19"/>
      <c r="NVB19"/>
      <c r="NVC19"/>
      <c r="NVD19"/>
      <c r="NVE19"/>
      <c r="NVF19"/>
      <c r="NVG19"/>
      <c r="NVH19"/>
      <c r="NVI19"/>
      <c r="NVJ19"/>
      <c r="NVK19"/>
      <c r="NVL19"/>
      <c r="NVM19"/>
      <c r="NVN19"/>
      <c r="NVO19"/>
      <c r="NVP19"/>
      <c r="NVQ19"/>
      <c r="NVR19"/>
      <c r="NVS19"/>
      <c r="NVT19"/>
      <c r="NVU19"/>
      <c r="NVV19"/>
      <c r="NVW19"/>
      <c r="NVX19"/>
      <c r="NVY19"/>
      <c r="NVZ19"/>
      <c r="NWA19"/>
      <c r="NWB19"/>
      <c r="NWC19"/>
      <c r="NWD19"/>
      <c r="NWE19"/>
      <c r="NWF19"/>
      <c r="NWG19"/>
      <c r="NWH19"/>
      <c r="NWI19"/>
      <c r="NWJ19"/>
      <c r="NWK19"/>
      <c r="NWL19"/>
      <c r="NWM19"/>
      <c r="NWN19"/>
      <c r="NWO19"/>
      <c r="NWP19"/>
      <c r="NWQ19"/>
      <c r="NWR19"/>
      <c r="NWS19"/>
      <c r="NWT19"/>
      <c r="NWU19"/>
      <c r="NWV19"/>
      <c r="NWW19"/>
      <c r="NWX19"/>
      <c r="NWY19"/>
      <c r="NWZ19"/>
      <c r="NXA19"/>
      <c r="NXB19"/>
      <c r="NXC19"/>
      <c r="NXD19"/>
      <c r="NXE19"/>
      <c r="NXF19"/>
      <c r="NXG19"/>
      <c r="NXH19"/>
      <c r="NXI19"/>
      <c r="NXJ19"/>
      <c r="NXK19"/>
      <c r="NXL19"/>
      <c r="NXM19"/>
      <c r="NXN19"/>
      <c r="NXO19"/>
      <c r="NXP19"/>
      <c r="NXQ19"/>
      <c r="NXR19"/>
      <c r="NXS19"/>
      <c r="NXT19"/>
      <c r="NXU19"/>
      <c r="NXV19"/>
      <c r="NXW19"/>
      <c r="NXX19"/>
      <c r="NXY19"/>
      <c r="NXZ19"/>
      <c r="NYA19"/>
      <c r="NYB19"/>
      <c r="NYC19"/>
      <c r="NYD19"/>
      <c r="NYE19"/>
      <c r="NYF19"/>
      <c r="NYG19"/>
      <c r="NYH19"/>
      <c r="NYI19"/>
      <c r="NYJ19"/>
      <c r="NYK19"/>
      <c r="NYL19"/>
      <c r="NYM19"/>
      <c r="NYN19"/>
      <c r="NYO19"/>
      <c r="NYP19"/>
      <c r="NYQ19"/>
      <c r="NYR19"/>
      <c r="NYS19"/>
      <c r="NYT19"/>
      <c r="NYU19"/>
      <c r="NYV19"/>
      <c r="NYW19"/>
      <c r="NYX19"/>
      <c r="NYY19"/>
      <c r="NYZ19"/>
      <c r="NZA19"/>
      <c r="NZB19"/>
      <c r="NZC19"/>
      <c r="NZD19"/>
      <c r="NZE19"/>
      <c r="NZF19"/>
      <c r="NZG19"/>
      <c r="NZH19"/>
      <c r="NZI19"/>
      <c r="NZJ19"/>
      <c r="NZK19"/>
      <c r="NZL19"/>
      <c r="NZM19"/>
      <c r="NZN19"/>
      <c r="NZO19"/>
      <c r="NZP19"/>
      <c r="NZQ19"/>
      <c r="NZR19"/>
      <c r="NZS19"/>
      <c r="NZT19"/>
      <c r="NZU19"/>
      <c r="NZV19"/>
      <c r="NZW19"/>
      <c r="NZX19"/>
      <c r="NZY19"/>
      <c r="NZZ19"/>
      <c r="OAA19"/>
      <c r="OAB19"/>
      <c r="OAC19"/>
      <c r="OAD19"/>
      <c r="OAE19"/>
      <c r="OAF19"/>
      <c r="OAG19"/>
      <c r="OAH19"/>
      <c r="OAI19"/>
      <c r="OAJ19"/>
      <c r="OAK19"/>
      <c r="OAL19"/>
      <c r="OAM19"/>
      <c r="OAN19"/>
      <c r="OAO19"/>
      <c r="OAP19"/>
      <c r="OAQ19"/>
      <c r="OAR19"/>
      <c r="OAS19"/>
      <c r="OAT19"/>
      <c r="OAU19"/>
      <c r="OAV19"/>
      <c r="OAW19"/>
      <c r="OAX19"/>
      <c r="OAY19"/>
      <c r="OAZ19"/>
      <c r="OBA19"/>
      <c r="OBB19"/>
      <c r="OBC19"/>
      <c r="OBD19"/>
      <c r="OBE19"/>
      <c r="OBF19"/>
      <c r="OBG19"/>
      <c r="OBH19"/>
      <c r="OBI19"/>
      <c r="OBJ19"/>
      <c r="OBK19"/>
      <c r="OBL19"/>
      <c r="OBM19"/>
      <c r="OBN19"/>
      <c r="OBO19"/>
      <c r="OBP19"/>
      <c r="OBQ19"/>
      <c r="OBR19"/>
      <c r="OBS19"/>
      <c r="OBT19"/>
      <c r="OBU19"/>
      <c r="OBV19"/>
      <c r="OBW19"/>
      <c r="OBX19"/>
      <c r="OBY19"/>
      <c r="OBZ19"/>
      <c r="OCA19"/>
      <c r="OCB19"/>
      <c r="OCC19"/>
      <c r="OCD19"/>
      <c r="OCE19"/>
      <c r="OCF19"/>
      <c r="OCG19"/>
      <c r="OCH19"/>
      <c r="OCI19"/>
      <c r="OCJ19"/>
      <c r="OCK19"/>
      <c r="OCL19"/>
      <c r="OCM19"/>
      <c r="OCN19"/>
      <c r="OCO19"/>
      <c r="OCP19"/>
      <c r="OCQ19"/>
      <c r="OCR19"/>
      <c r="OCS19"/>
      <c r="OCT19"/>
      <c r="OCU19"/>
      <c r="OCV19"/>
      <c r="OCW19"/>
      <c r="OCX19"/>
      <c r="OCY19"/>
      <c r="OCZ19"/>
      <c r="ODA19"/>
      <c r="ODB19"/>
      <c r="ODC19"/>
      <c r="ODD19"/>
      <c r="ODE19"/>
      <c r="ODF19"/>
      <c r="ODG19"/>
      <c r="ODH19"/>
      <c r="ODI19"/>
      <c r="ODJ19"/>
      <c r="ODK19"/>
      <c r="ODL19"/>
      <c r="ODM19"/>
      <c r="ODN19"/>
      <c r="ODO19"/>
      <c r="ODP19"/>
      <c r="ODQ19"/>
      <c r="ODR19"/>
      <c r="ODS19"/>
      <c r="ODT19"/>
      <c r="ODU19"/>
      <c r="ODV19"/>
      <c r="ODW19"/>
      <c r="ODX19"/>
      <c r="ODY19"/>
      <c r="ODZ19"/>
      <c r="OEA19"/>
      <c r="OEB19"/>
      <c r="OEC19"/>
      <c r="OED19"/>
      <c r="OEE19"/>
      <c r="OEF19"/>
      <c r="OEG19"/>
      <c r="OEH19"/>
      <c r="OEI19"/>
      <c r="OEJ19"/>
      <c r="OEK19"/>
      <c r="OEL19"/>
      <c r="OEM19"/>
      <c r="OEN19"/>
      <c r="OEO19"/>
      <c r="OEP19"/>
      <c r="OEQ19"/>
      <c r="OER19"/>
      <c r="OES19"/>
      <c r="OET19"/>
      <c r="OEU19"/>
      <c r="OEV19"/>
      <c r="OEW19"/>
      <c r="OEX19"/>
      <c r="OEY19"/>
      <c r="OEZ19"/>
      <c r="OFA19"/>
      <c r="OFB19"/>
      <c r="OFC19"/>
      <c r="OFD19"/>
      <c r="OFE19"/>
      <c r="OFF19"/>
      <c r="OFG19"/>
      <c r="OFH19"/>
      <c r="OFI19"/>
      <c r="OFJ19"/>
      <c r="OFK19"/>
      <c r="OFL19"/>
      <c r="OFM19"/>
      <c r="OFN19"/>
      <c r="OFO19"/>
      <c r="OFP19"/>
      <c r="OFQ19"/>
      <c r="OFR19"/>
      <c r="OFS19"/>
      <c r="OFT19"/>
      <c r="OFU19"/>
      <c r="OFV19"/>
      <c r="OFW19"/>
      <c r="OFX19"/>
      <c r="OFY19"/>
      <c r="OFZ19"/>
      <c r="OGA19"/>
      <c r="OGB19"/>
      <c r="OGC19"/>
      <c r="OGD19"/>
      <c r="OGE19"/>
      <c r="OGF19"/>
      <c r="OGG19"/>
      <c r="OGH19"/>
      <c r="OGI19"/>
      <c r="OGJ19"/>
      <c r="OGK19"/>
      <c r="OGL19"/>
      <c r="OGM19"/>
      <c r="OGN19"/>
      <c r="OGO19"/>
      <c r="OGP19"/>
      <c r="OGQ19"/>
      <c r="OGR19"/>
      <c r="OGS19"/>
      <c r="OGT19"/>
      <c r="OGU19"/>
      <c r="OGV19"/>
      <c r="OGW19"/>
      <c r="OGX19"/>
      <c r="OGY19"/>
      <c r="OGZ19"/>
      <c r="OHA19"/>
      <c r="OHB19"/>
      <c r="OHC19"/>
      <c r="OHD19"/>
      <c r="OHE19"/>
      <c r="OHF19"/>
      <c r="OHG19"/>
      <c r="OHH19"/>
      <c r="OHI19"/>
      <c r="OHJ19"/>
      <c r="OHK19"/>
      <c r="OHL19"/>
      <c r="OHM19"/>
      <c r="OHN19"/>
      <c r="OHO19"/>
      <c r="OHP19"/>
      <c r="OHQ19"/>
      <c r="OHR19"/>
      <c r="OHS19"/>
      <c r="OHT19"/>
      <c r="OHU19"/>
      <c r="OHV19"/>
      <c r="OHW19"/>
      <c r="OHX19"/>
      <c r="OHY19"/>
      <c r="OHZ19"/>
      <c r="OIA19"/>
      <c r="OIB19"/>
      <c r="OIC19"/>
      <c r="OID19"/>
      <c r="OIE19"/>
      <c r="OIF19"/>
      <c r="OIG19"/>
      <c r="OIH19"/>
      <c r="OII19"/>
      <c r="OIJ19"/>
      <c r="OIK19"/>
      <c r="OIL19"/>
      <c r="OIM19"/>
      <c r="OIN19"/>
      <c r="OIO19"/>
      <c r="OIP19"/>
      <c r="OIQ19"/>
      <c r="OIR19"/>
      <c r="OIS19"/>
      <c r="OIT19"/>
      <c r="OIU19"/>
      <c r="OIV19"/>
      <c r="OIW19"/>
      <c r="OIX19"/>
      <c r="OIY19"/>
      <c r="OIZ19"/>
      <c r="OJA19"/>
      <c r="OJB19"/>
      <c r="OJC19"/>
      <c r="OJD19"/>
      <c r="OJE19"/>
      <c r="OJF19"/>
      <c r="OJG19"/>
      <c r="OJH19"/>
      <c r="OJI19"/>
      <c r="OJJ19"/>
      <c r="OJK19"/>
      <c r="OJL19"/>
      <c r="OJM19"/>
      <c r="OJN19"/>
      <c r="OJO19"/>
      <c r="OJP19"/>
      <c r="OJQ19"/>
      <c r="OJR19"/>
      <c r="OJS19"/>
      <c r="OJT19"/>
      <c r="OJU19"/>
      <c r="OJV19"/>
      <c r="OJW19"/>
      <c r="OJX19"/>
      <c r="OJY19"/>
      <c r="OJZ19"/>
      <c r="OKA19"/>
      <c r="OKB19"/>
      <c r="OKC19"/>
      <c r="OKD19"/>
      <c r="OKE19"/>
      <c r="OKF19"/>
      <c r="OKG19"/>
      <c r="OKH19"/>
      <c r="OKI19"/>
      <c r="OKJ19"/>
      <c r="OKK19"/>
      <c r="OKL19"/>
      <c r="OKM19"/>
      <c r="OKN19"/>
      <c r="OKO19"/>
      <c r="OKP19"/>
      <c r="OKQ19"/>
      <c r="OKR19"/>
      <c r="OKS19"/>
      <c r="OKT19"/>
      <c r="OKU19"/>
      <c r="OKV19"/>
      <c r="OKW19"/>
      <c r="OKX19"/>
      <c r="OKY19"/>
      <c r="OKZ19"/>
      <c r="OLA19"/>
      <c r="OLB19"/>
      <c r="OLC19"/>
      <c r="OLD19"/>
      <c r="OLE19"/>
      <c r="OLF19"/>
      <c r="OLG19"/>
      <c r="OLH19"/>
      <c r="OLI19"/>
      <c r="OLJ19"/>
      <c r="OLK19"/>
      <c r="OLL19"/>
      <c r="OLM19"/>
      <c r="OLN19"/>
      <c r="OLO19"/>
      <c r="OLP19"/>
      <c r="OLQ19"/>
      <c r="OLR19"/>
      <c r="OLS19"/>
      <c r="OLT19"/>
      <c r="OLU19"/>
      <c r="OLV19"/>
      <c r="OLW19"/>
      <c r="OLX19"/>
      <c r="OLY19"/>
      <c r="OLZ19"/>
      <c r="OMA19"/>
      <c r="OMB19"/>
      <c r="OMC19"/>
      <c r="OMD19"/>
      <c r="OME19"/>
      <c r="OMF19"/>
      <c r="OMG19"/>
      <c r="OMH19"/>
      <c r="OMI19"/>
      <c r="OMJ19"/>
      <c r="OMK19"/>
      <c r="OML19"/>
      <c r="OMM19"/>
      <c r="OMN19"/>
      <c r="OMO19"/>
      <c r="OMP19"/>
      <c r="OMQ19"/>
      <c r="OMR19"/>
      <c r="OMS19"/>
      <c r="OMT19"/>
      <c r="OMU19"/>
      <c r="OMV19"/>
      <c r="OMW19"/>
      <c r="OMX19"/>
      <c r="OMY19"/>
      <c r="OMZ19"/>
      <c r="ONA19"/>
      <c r="ONB19"/>
      <c r="ONC19"/>
      <c r="OND19"/>
      <c r="ONE19"/>
      <c r="ONF19"/>
      <c r="ONG19"/>
      <c r="ONH19"/>
      <c r="ONI19"/>
      <c r="ONJ19"/>
      <c r="ONK19"/>
      <c r="ONL19"/>
      <c r="ONM19"/>
      <c r="ONN19"/>
      <c r="ONO19"/>
      <c r="ONP19"/>
      <c r="ONQ19"/>
      <c r="ONR19"/>
      <c r="ONS19"/>
      <c r="ONT19"/>
      <c r="ONU19"/>
      <c r="ONV19"/>
      <c r="ONW19"/>
      <c r="ONX19"/>
      <c r="ONY19"/>
      <c r="ONZ19"/>
      <c r="OOA19"/>
      <c r="OOB19"/>
      <c r="OOC19"/>
      <c r="OOD19"/>
      <c r="OOE19"/>
      <c r="OOF19"/>
      <c r="OOG19"/>
      <c r="OOH19"/>
      <c r="OOI19"/>
      <c r="OOJ19"/>
      <c r="OOK19"/>
      <c r="OOL19"/>
      <c r="OOM19"/>
      <c r="OON19"/>
      <c r="OOO19"/>
      <c r="OOP19"/>
      <c r="OOQ19"/>
      <c r="OOR19"/>
      <c r="OOS19"/>
      <c r="OOT19"/>
      <c r="OOU19"/>
      <c r="OOV19"/>
      <c r="OOW19"/>
      <c r="OOX19"/>
      <c r="OOY19"/>
      <c r="OOZ19"/>
      <c r="OPA19"/>
      <c r="OPB19"/>
      <c r="OPC19"/>
      <c r="OPD19"/>
      <c r="OPE19"/>
      <c r="OPF19"/>
      <c r="OPG19"/>
      <c r="OPH19"/>
      <c r="OPI19"/>
      <c r="OPJ19"/>
      <c r="OPK19"/>
      <c r="OPL19"/>
      <c r="OPM19"/>
      <c r="OPN19"/>
      <c r="OPO19"/>
      <c r="OPP19"/>
      <c r="OPQ19"/>
      <c r="OPR19"/>
      <c r="OPS19"/>
      <c r="OPT19"/>
      <c r="OPU19"/>
      <c r="OPV19"/>
      <c r="OPW19"/>
      <c r="OPX19"/>
      <c r="OPY19"/>
      <c r="OPZ19"/>
      <c r="OQA19"/>
      <c r="OQB19"/>
      <c r="OQC19"/>
      <c r="OQD19"/>
      <c r="OQE19"/>
      <c r="OQF19"/>
      <c r="OQG19"/>
      <c r="OQH19"/>
      <c r="OQI19"/>
      <c r="OQJ19"/>
      <c r="OQK19"/>
      <c r="OQL19"/>
      <c r="OQM19"/>
      <c r="OQN19"/>
      <c r="OQO19"/>
      <c r="OQP19"/>
      <c r="OQQ19"/>
      <c r="OQR19"/>
      <c r="OQS19"/>
      <c r="OQT19"/>
      <c r="OQU19"/>
      <c r="OQV19"/>
      <c r="OQW19"/>
      <c r="OQX19"/>
      <c r="OQY19"/>
      <c r="OQZ19"/>
      <c r="ORA19"/>
      <c r="ORB19"/>
      <c r="ORC19"/>
      <c r="ORD19"/>
      <c r="ORE19"/>
      <c r="ORF19"/>
      <c r="ORG19"/>
      <c r="ORH19"/>
      <c r="ORI19"/>
      <c r="ORJ19"/>
      <c r="ORK19"/>
      <c r="ORL19"/>
      <c r="ORM19"/>
      <c r="ORN19"/>
      <c r="ORO19"/>
      <c r="ORP19"/>
      <c r="ORQ19"/>
      <c r="ORR19"/>
      <c r="ORS19"/>
      <c r="ORT19"/>
      <c r="ORU19"/>
      <c r="ORV19"/>
      <c r="ORW19"/>
      <c r="ORX19"/>
      <c r="ORY19"/>
      <c r="ORZ19"/>
      <c r="OSA19"/>
      <c r="OSB19"/>
      <c r="OSC19"/>
      <c r="OSD19"/>
      <c r="OSE19"/>
      <c r="OSF19"/>
      <c r="OSG19"/>
      <c r="OSH19"/>
      <c r="OSI19"/>
      <c r="OSJ19"/>
      <c r="OSK19"/>
      <c r="OSL19"/>
      <c r="OSM19"/>
      <c r="OSN19"/>
      <c r="OSO19"/>
      <c r="OSP19"/>
      <c r="OSQ19"/>
      <c r="OSR19"/>
      <c r="OSS19"/>
      <c r="OST19"/>
      <c r="OSU19"/>
      <c r="OSV19"/>
      <c r="OSW19"/>
      <c r="OSX19"/>
      <c r="OSY19"/>
      <c r="OSZ19"/>
      <c r="OTA19"/>
      <c r="OTB19"/>
      <c r="OTC19"/>
      <c r="OTD19"/>
      <c r="OTE19"/>
      <c r="OTF19"/>
      <c r="OTG19"/>
      <c r="OTH19"/>
      <c r="OTI19"/>
      <c r="OTJ19"/>
      <c r="OTK19"/>
      <c r="OTL19"/>
      <c r="OTM19"/>
      <c r="OTN19"/>
      <c r="OTO19"/>
      <c r="OTP19"/>
      <c r="OTQ19"/>
      <c r="OTR19"/>
      <c r="OTS19"/>
      <c r="OTT19"/>
      <c r="OTU19"/>
      <c r="OTV19"/>
      <c r="OTW19"/>
      <c r="OTX19"/>
      <c r="OTY19"/>
      <c r="OTZ19"/>
      <c r="OUA19"/>
      <c r="OUB19"/>
      <c r="OUC19"/>
      <c r="OUD19"/>
      <c r="OUE19"/>
      <c r="OUF19"/>
      <c r="OUG19"/>
      <c r="OUH19"/>
      <c r="OUI19"/>
      <c r="OUJ19"/>
      <c r="OUK19"/>
      <c r="OUL19"/>
      <c r="OUM19"/>
      <c r="OUN19"/>
      <c r="OUO19"/>
      <c r="OUP19"/>
      <c r="OUQ19"/>
      <c r="OUR19"/>
      <c r="OUS19"/>
      <c r="OUT19"/>
      <c r="OUU19"/>
      <c r="OUV19"/>
      <c r="OUW19"/>
      <c r="OUX19"/>
      <c r="OUY19"/>
      <c r="OUZ19"/>
      <c r="OVA19"/>
      <c r="OVB19"/>
      <c r="OVC19"/>
      <c r="OVD19"/>
      <c r="OVE19"/>
      <c r="OVF19"/>
      <c r="OVG19"/>
      <c r="OVH19"/>
      <c r="OVI19"/>
      <c r="OVJ19"/>
      <c r="OVK19"/>
      <c r="OVL19"/>
      <c r="OVM19"/>
      <c r="OVN19"/>
      <c r="OVO19"/>
      <c r="OVP19"/>
      <c r="OVQ19"/>
      <c r="OVR19"/>
      <c r="OVS19"/>
      <c r="OVT19"/>
      <c r="OVU19"/>
      <c r="OVV19"/>
      <c r="OVW19"/>
      <c r="OVX19"/>
      <c r="OVY19"/>
      <c r="OVZ19"/>
      <c r="OWA19"/>
      <c r="OWB19"/>
      <c r="OWC19"/>
      <c r="OWD19"/>
      <c r="OWE19"/>
      <c r="OWF19"/>
      <c r="OWG19"/>
      <c r="OWH19"/>
      <c r="OWI19"/>
      <c r="OWJ19"/>
      <c r="OWK19"/>
      <c r="OWL19"/>
      <c r="OWM19"/>
      <c r="OWN19"/>
      <c r="OWO19"/>
      <c r="OWP19"/>
      <c r="OWQ19"/>
      <c r="OWR19"/>
      <c r="OWS19"/>
      <c r="OWT19"/>
      <c r="OWU19"/>
      <c r="OWV19"/>
      <c r="OWW19"/>
      <c r="OWX19"/>
      <c r="OWY19"/>
      <c r="OWZ19"/>
      <c r="OXA19"/>
      <c r="OXB19"/>
      <c r="OXC19"/>
      <c r="OXD19"/>
      <c r="OXE19"/>
      <c r="OXF19"/>
      <c r="OXG19"/>
      <c r="OXH19"/>
      <c r="OXI19"/>
      <c r="OXJ19"/>
      <c r="OXK19"/>
      <c r="OXL19"/>
      <c r="OXM19"/>
      <c r="OXN19"/>
      <c r="OXO19"/>
      <c r="OXP19"/>
      <c r="OXQ19"/>
      <c r="OXR19"/>
      <c r="OXS19"/>
      <c r="OXT19"/>
      <c r="OXU19"/>
      <c r="OXV19"/>
      <c r="OXW19"/>
      <c r="OXX19"/>
      <c r="OXY19"/>
      <c r="OXZ19"/>
      <c r="OYA19"/>
      <c r="OYB19"/>
      <c r="OYC19"/>
      <c r="OYD19"/>
      <c r="OYE19"/>
      <c r="OYF19"/>
      <c r="OYG19"/>
      <c r="OYH19"/>
      <c r="OYI19"/>
      <c r="OYJ19"/>
      <c r="OYK19"/>
      <c r="OYL19"/>
      <c r="OYM19"/>
      <c r="OYN19"/>
      <c r="OYO19"/>
      <c r="OYP19"/>
      <c r="OYQ19"/>
      <c r="OYR19"/>
      <c r="OYS19"/>
      <c r="OYT19"/>
      <c r="OYU19"/>
      <c r="OYV19"/>
      <c r="OYW19"/>
      <c r="OYX19"/>
      <c r="OYY19"/>
      <c r="OYZ19"/>
      <c r="OZA19"/>
      <c r="OZB19"/>
      <c r="OZC19"/>
      <c r="OZD19"/>
      <c r="OZE19"/>
      <c r="OZF19"/>
      <c r="OZG19"/>
      <c r="OZH19"/>
      <c r="OZI19"/>
      <c r="OZJ19"/>
      <c r="OZK19"/>
      <c r="OZL19"/>
      <c r="OZM19"/>
      <c r="OZN19"/>
      <c r="OZO19"/>
      <c r="OZP19"/>
      <c r="OZQ19"/>
      <c r="OZR19"/>
      <c r="OZS19"/>
      <c r="OZT19"/>
      <c r="OZU19"/>
      <c r="OZV19"/>
      <c r="OZW19"/>
      <c r="OZX19"/>
      <c r="OZY19"/>
      <c r="OZZ19"/>
      <c r="PAA19"/>
      <c r="PAB19"/>
      <c r="PAC19"/>
      <c r="PAD19"/>
      <c r="PAE19"/>
      <c r="PAF19"/>
      <c r="PAG19"/>
      <c r="PAH19"/>
      <c r="PAI19"/>
      <c r="PAJ19"/>
      <c r="PAK19"/>
      <c r="PAL19"/>
      <c r="PAM19"/>
      <c r="PAN19"/>
      <c r="PAO19"/>
      <c r="PAP19"/>
      <c r="PAQ19"/>
      <c r="PAR19"/>
      <c r="PAS19"/>
      <c r="PAT19"/>
      <c r="PAU19"/>
      <c r="PAV19"/>
      <c r="PAW19"/>
      <c r="PAX19"/>
      <c r="PAY19"/>
      <c r="PAZ19"/>
      <c r="PBA19"/>
      <c r="PBB19"/>
      <c r="PBC19"/>
      <c r="PBD19"/>
      <c r="PBE19"/>
      <c r="PBF19"/>
      <c r="PBG19"/>
      <c r="PBH19"/>
      <c r="PBI19"/>
      <c r="PBJ19"/>
      <c r="PBK19"/>
      <c r="PBL19"/>
      <c r="PBM19"/>
      <c r="PBN19"/>
      <c r="PBO19"/>
      <c r="PBP19"/>
      <c r="PBQ19"/>
      <c r="PBR19"/>
      <c r="PBS19"/>
      <c r="PBT19"/>
      <c r="PBU19"/>
      <c r="PBV19"/>
      <c r="PBW19"/>
      <c r="PBX19"/>
      <c r="PBY19"/>
      <c r="PBZ19"/>
      <c r="PCA19"/>
      <c r="PCB19"/>
      <c r="PCC19"/>
      <c r="PCD19"/>
      <c r="PCE19"/>
      <c r="PCF19"/>
      <c r="PCG19"/>
      <c r="PCH19"/>
      <c r="PCI19"/>
      <c r="PCJ19"/>
      <c r="PCK19"/>
      <c r="PCL19"/>
      <c r="PCM19"/>
      <c r="PCN19"/>
      <c r="PCO19"/>
      <c r="PCP19"/>
      <c r="PCQ19"/>
      <c r="PCR19"/>
      <c r="PCS19"/>
      <c r="PCT19"/>
      <c r="PCU19"/>
      <c r="PCV19"/>
      <c r="PCW19"/>
      <c r="PCX19"/>
      <c r="PCY19"/>
      <c r="PCZ19"/>
      <c r="PDA19"/>
      <c r="PDB19"/>
      <c r="PDC19"/>
      <c r="PDD19"/>
      <c r="PDE19"/>
      <c r="PDF19"/>
      <c r="PDG19"/>
      <c r="PDH19"/>
      <c r="PDI19"/>
      <c r="PDJ19"/>
      <c r="PDK19"/>
      <c r="PDL19"/>
      <c r="PDM19"/>
      <c r="PDN19"/>
      <c r="PDO19"/>
      <c r="PDP19"/>
      <c r="PDQ19"/>
      <c r="PDR19"/>
      <c r="PDS19"/>
      <c r="PDT19"/>
      <c r="PDU19"/>
      <c r="PDV19"/>
      <c r="PDW19"/>
      <c r="PDX19"/>
      <c r="PDY19"/>
      <c r="PDZ19"/>
      <c r="PEA19"/>
      <c r="PEB19"/>
      <c r="PEC19"/>
      <c r="PED19"/>
      <c r="PEE19"/>
      <c r="PEF19"/>
      <c r="PEG19"/>
      <c r="PEH19"/>
      <c r="PEI19"/>
      <c r="PEJ19"/>
      <c r="PEK19"/>
      <c r="PEL19"/>
      <c r="PEM19"/>
      <c r="PEN19"/>
      <c r="PEO19"/>
      <c r="PEP19"/>
      <c r="PEQ19"/>
      <c r="PER19"/>
      <c r="PES19"/>
      <c r="PET19"/>
      <c r="PEU19"/>
      <c r="PEV19"/>
      <c r="PEW19"/>
      <c r="PEX19"/>
      <c r="PEY19"/>
      <c r="PEZ19"/>
      <c r="PFA19"/>
      <c r="PFB19"/>
      <c r="PFC19"/>
      <c r="PFD19"/>
      <c r="PFE19"/>
      <c r="PFF19"/>
      <c r="PFG19"/>
      <c r="PFH19"/>
      <c r="PFI19"/>
      <c r="PFJ19"/>
      <c r="PFK19"/>
      <c r="PFL19"/>
      <c r="PFM19"/>
      <c r="PFN19"/>
      <c r="PFO19"/>
      <c r="PFP19"/>
      <c r="PFQ19"/>
      <c r="PFR19"/>
      <c r="PFS19"/>
      <c r="PFT19"/>
      <c r="PFU19"/>
      <c r="PFV19"/>
      <c r="PFW19"/>
      <c r="PFX19"/>
      <c r="PFY19"/>
      <c r="PFZ19"/>
      <c r="PGA19"/>
      <c r="PGB19"/>
      <c r="PGC19"/>
      <c r="PGD19"/>
      <c r="PGE19"/>
      <c r="PGF19"/>
      <c r="PGG19"/>
      <c r="PGH19"/>
      <c r="PGI19"/>
      <c r="PGJ19"/>
      <c r="PGK19"/>
      <c r="PGL19"/>
      <c r="PGM19"/>
      <c r="PGN19"/>
      <c r="PGO19"/>
      <c r="PGP19"/>
      <c r="PGQ19"/>
      <c r="PGR19"/>
      <c r="PGS19"/>
      <c r="PGT19"/>
      <c r="PGU19"/>
      <c r="PGV19"/>
      <c r="PGW19"/>
      <c r="PGX19"/>
      <c r="PGY19"/>
      <c r="PGZ19"/>
      <c r="PHA19"/>
      <c r="PHB19"/>
      <c r="PHC19"/>
      <c r="PHD19"/>
      <c r="PHE19"/>
      <c r="PHF19"/>
      <c r="PHG19"/>
      <c r="PHH19"/>
      <c r="PHI19"/>
      <c r="PHJ19"/>
      <c r="PHK19"/>
      <c r="PHL19"/>
      <c r="PHM19"/>
      <c r="PHN19"/>
      <c r="PHO19"/>
      <c r="PHP19"/>
      <c r="PHQ19"/>
      <c r="PHR19"/>
      <c r="PHS19"/>
      <c r="PHT19"/>
      <c r="PHU19"/>
      <c r="PHV19"/>
      <c r="PHW19"/>
      <c r="PHX19"/>
      <c r="PHY19"/>
      <c r="PHZ19"/>
      <c r="PIA19"/>
      <c r="PIB19"/>
      <c r="PIC19"/>
      <c r="PID19"/>
      <c r="PIE19"/>
      <c r="PIF19"/>
      <c r="PIG19"/>
      <c r="PIH19"/>
      <c r="PII19"/>
      <c r="PIJ19"/>
      <c r="PIK19"/>
      <c r="PIL19"/>
      <c r="PIM19"/>
      <c r="PIN19"/>
      <c r="PIO19"/>
      <c r="PIP19"/>
      <c r="PIQ19"/>
      <c r="PIR19"/>
      <c r="PIS19"/>
      <c r="PIT19"/>
      <c r="PIU19"/>
      <c r="PIV19"/>
      <c r="PIW19"/>
      <c r="PIX19"/>
      <c r="PIY19"/>
      <c r="PIZ19"/>
      <c r="PJA19"/>
      <c r="PJB19"/>
      <c r="PJC19"/>
      <c r="PJD19"/>
      <c r="PJE19"/>
      <c r="PJF19"/>
      <c r="PJG19"/>
      <c r="PJH19"/>
      <c r="PJI19"/>
      <c r="PJJ19"/>
      <c r="PJK19"/>
      <c r="PJL19"/>
      <c r="PJM19"/>
      <c r="PJN19"/>
      <c r="PJO19"/>
      <c r="PJP19"/>
      <c r="PJQ19"/>
      <c r="PJR19"/>
      <c r="PJS19"/>
      <c r="PJT19"/>
      <c r="PJU19"/>
      <c r="PJV19"/>
      <c r="PJW19"/>
      <c r="PJX19"/>
      <c r="PJY19"/>
      <c r="PJZ19"/>
      <c r="PKA19"/>
      <c r="PKB19"/>
      <c r="PKC19"/>
      <c r="PKD19"/>
      <c r="PKE19"/>
      <c r="PKF19"/>
      <c r="PKG19"/>
      <c r="PKH19"/>
      <c r="PKI19"/>
      <c r="PKJ19"/>
      <c r="PKK19"/>
      <c r="PKL19"/>
      <c r="PKM19"/>
      <c r="PKN19"/>
      <c r="PKO19"/>
      <c r="PKP19"/>
      <c r="PKQ19"/>
      <c r="PKR19"/>
      <c r="PKS19"/>
      <c r="PKT19"/>
      <c r="PKU19"/>
      <c r="PKV19"/>
      <c r="PKW19"/>
      <c r="PKX19"/>
      <c r="PKY19"/>
      <c r="PKZ19"/>
      <c r="PLA19"/>
      <c r="PLB19"/>
      <c r="PLC19"/>
      <c r="PLD19"/>
      <c r="PLE19"/>
      <c r="PLF19"/>
      <c r="PLG19"/>
      <c r="PLH19"/>
      <c r="PLI19"/>
      <c r="PLJ19"/>
      <c r="PLK19"/>
      <c r="PLL19"/>
      <c r="PLM19"/>
      <c r="PLN19"/>
      <c r="PLO19"/>
      <c r="PLP19"/>
      <c r="PLQ19"/>
      <c r="PLR19"/>
      <c r="PLS19"/>
      <c r="PLT19"/>
      <c r="PLU19"/>
      <c r="PLV19"/>
      <c r="PLW19"/>
      <c r="PLX19"/>
      <c r="PLY19"/>
      <c r="PLZ19"/>
      <c r="PMA19"/>
      <c r="PMB19"/>
      <c r="PMC19"/>
      <c r="PMD19"/>
      <c r="PME19"/>
      <c r="PMF19"/>
      <c r="PMG19"/>
      <c r="PMH19"/>
      <c r="PMI19"/>
      <c r="PMJ19"/>
      <c r="PMK19"/>
      <c r="PML19"/>
      <c r="PMM19"/>
      <c r="PMN19"/>
      <c r="PMO19"/>
      <c r="PMP19"/>
      <c r="PMQ19"/>
      <c r="PMR19"/>
      <c r="PMS19"/>
      <c r="PMT19"/>
      <c r="PMU19"/>
      <c r="PMV19"/>
      <c r="PMW19"/>
      <c r="PMX19"/>
      <c r="PMY19"/>
      <c r="PMZ19"/>
      <c r="PNA19"/>
      <c r="PNB19"/>
      <c r="PNC19"/>
      <c r="PND19"/>
      <c r="PNE19"/>
      <c r="PNF19"/>
      <c r="PNG19"/>
      <c r="PNH19"/>
      <c r="PNI19"/>
      <c r="PNJ19"/>
      <c r="PNK19"/>
      <c r="PNL19"/>
      <c r="PNM19"/>
      <c r="PNN19"/>
      <c r="PNO19"/>
      <c r="PNP19"/>
      <c r="PNQ19"/>
      <c r="PNR19"/>
      <c r="PNS19"/>
      <c r="PNT19"/>
      <c r="PNU19"/>
      <c r="PNV19"/>
      <c r="PNW19"/>
      <c r="PNX19"/>
      <c r="PNY19"/>
      <c r="PNZ19"/>
      <c r="POA19"/>
      <c r="POB19"/>
      <c r="POC19"/>
      <c r="POD19"/>
      <c r="POE19"/>
      <c r="POF19"/>
      <c r="POG19"/>
      <c r="POH19"/>
      <c r="POI19"/>
      <c r="POJ19"/>
      <c r="POK19"/>
      <c r="POL19"/>
      <c r="POM19"/>
      <c r="PON19"/>
      <c r="POO19"/>
      <c r="POP19"/>
      <c r="POQ19"/>
      <c r="POR19"/>
      <c r="POS19"/>
      <c r="POT19"/>
      <c r="POU19"/>
      <c r="POV19"/>
      <c r="POW19"/>
      <c r="POX19"/>
      <c r="POY19"/>
      <c r="POZ19"/>
      <c r="PPA19"/>
      <c r="PPB19"/>
      <c r="PPC19"/>
      <c r="PPD19"/>
      <c r="PPE19"/>
      <c r="PPF19"/>
      <c r="PPG19"/>
      <c r="PPH19"/>
      <c r="PPI19"/>
      <c r="PPJ19"/>
      <c r="PPK19"/>
      <c r="PPL19"/>
      <c r="PPM19"/>
      <c r="PPN19"/>
      <c r="PPO19"/>
      <c r="PPP19"/>
      <c r="PPQ19"/>
      <c r="PPR19"/>
      <c r="PPS19"/>
      <c r="PPT19"/>
      <c r="PPU19"/>
      <c r="PPV19"/>
      <c r="PPW19"/>
      <c r="PPX19"/>
      <c r="PPY19"/>
      <c r="PPZ19"/>
      <c r="PQA19"/>
      <c r="PQB19"/>
      <c r="PQC19"/>
      <c r="PQD19"/>
      <c r="PQE19"/>
      <c r="PQF19"/>
      <c r="PQG19"/>
      <c r="PQH19"/>
      <c r="PQI19"/>
      <c r="PQJ19"/>
      <c r="PQK19"/>
      <c r="PQL19"/>
      <c r="PQM19"/>
      <c r="PQN19"/>
      <c r="PQO19"/>
      <c r="PQP19"/>
      <c r="PQQ19"/>
      <c r="PQR19"/>
      <c r="PQS19"/>
      <c r="PQT19"/>
      <c r="PQU19"/>
      <c r="PQV19"/>
      <c r="PQW19"/>
      <c r="PQX19"/>
      <c r="PQY19"/>
      <c r="PQZ19"/>
      <c r="PRA19"/>
      <c r="PRB19"/>
      <c r="PRC19"/>
      <c r="PRD19"/>
      <c r="PRE19"/>
      <c r="PRF19"/>
      <c r="PRG19"/>
      <c r="PRH19"/>
      <c r="PRI19"/>
      <c r="PRJ19"/>
      <c r="PRK19"/>
      <c r="PRL19"/>
      <c r="PRM19"/>
      <c r="PRN19"/>
      <c r="PRO19"/>
      <c r="PRP19"/>
      <c r="PRQ19"/>
      <c r="PRR19"/>
      <c r="PRS19"/>
      <c r="PRT19"/>
      <c r="PRU19"/>
      <c r="PRV19"/>
      <c r="PRW19"/>
      <c r="PRX19"/>
      <c r="PRY19"/>
      <c r="PRZ19"/>
      <c r="PSA19"/>
      <c r="PSB19"/>
      <c r="PSC19"/>
      <c r="PSD19"/>
      <c r="PSE19"/>
      <c r="PSF19"/>
      <c r="PSG19"/>
      <c r="PSH19"/>
      <c r="PSI19"/>
      <c r="PSJ19"/>
      <c r="PSK19"/>
      <c r="PSL19"/>
      <c r="PSM19"/>
      <c r="PSN19"/>
      <c r="PSO19"/>
      <c r="PSP19"/>
      <c r="PSQ19"/>
      <c r="PSR19"/>
      <c r="PSS19"/>
      <c r="PST19"/>
      <c r="PSU19"/>
      <c r="PSV19"/>
      <c r="PSW19"/>
      <c r="PSX19"/>
      <c r="PSY19"/>
      <c r="PSZ19"/>
      <c r="PTA19"/>
      <c r="PTB19"/>
      <c r="PTC19"/>
      <c r="PTD19"/>
      <c r="PTE19"/>
      <c r="PTF19"/>
      <c r="PTG19"/>
      <c r="PTH19"/>
      <c r="PTI19"/>
      <c r="PTJ19"/>
      <c r="PTK19"/>
      <c r="PTL19"/>
      <c r="PTM19"/>
      <c r="PTN19"/>
      <c r="PTO19"/>
      <c r="PTP19"/>
      <c r="PTQ19"/>
      <c r="PTR19"/>
      <c r="PTS19"/>
      <c r="PTT19"/>
      <c r="PTU19"/>
      <c r="PTV19"/>
      <c r="PTW19"/>
      <c r="PTX19"/>
      <c r="PTY19"/>
      <c r="PTZ19"/>
      <c r="PUA19"/>
      <c r="PUB19"/>
      <c r="PUC19"/>
      <c r="PUD19"/>
      <c r="PUE19"/>
      <c r="PUF19"/>
      <c r="PUG19"/>
      <c r="PUH19"/>
      <c r="PUI19"/>
      <c r="PUJ19"/>
      <c r="PUK19"/>
      <c r="PUL19"/>
      <c r="PUM19"/>
      <c r="PUN19"/>
      <c r="PUO19"/>
      <c r="PUP19"/>
      <c r="PUQ19"/>
      <c r="PUR19"/>
      <c r="PUS19"/>
      <c r="PUT19"/>
      <c r="PUU19"/>
      <c r="PUV19"/>
      <c r="PUW19"/>
      <c r="PUX19"/>
      <c r="PUY19"/>
      <c r="PUZ19"/>
      <c r="PVA19"/>
      <c r="PVB19"/>
      <c r="PVC19"/>
      <c r="PVD19"/>
      <c r="PVE19"/>
      <c r="PVF19"/>
      <c r="PVG19"/>
      <c r="PVH19"/>
      <c r="PVI19"/>
      <c r="PVJ19"/>
      <c r="PVK19"/>
      <c r="PVL19"/>
      <c r="PVM19"/>
      <c r="PVN19"/>
      <c r="PVO19"/>
      <c r="PVP19"/>
      <c r="PVQ19"/>
      <c r="PVR19"/>
      <c r="PVS19"/>
      <c r="PVT19"/>
      <c r="PVU19"/>
      <c r="PVV19"/>
      <c r="PVW19"/>
      <c r="PVX19"/>
      <c r="PVY19"/>
      <c r="PVZ19"/>
      <c r="PWA19"/>
      <c r="PWB19"/>
      <c r="PWC19"/>
      <c r="PWD19"/>
      <c r="PWE19"/>
      <c r="PWF19"/>
      <c r="PWG19"/>
      <c r="PWH19"/>
      <c r="PWI19"/>
      <c r="PWJ19"/>
      <c r="PWK19"/>
      <c r="PWL19"/>
      <c r="PWM19"/>
      <c r="PWN19"/>
      <c r="PWO19"/>
      <c r="PWP19"/>
      <c r="PWQ19"/>
      <c r="PWR19"/>
      <c r="PWS19"/>
      <c r="PWT19"/>
      <c r="PWU19"/>
      <c r="PWV19"/>
      <c r="PWW19"/>
      <c r="PWX19"/>
      <c r="PWY19"/>
      <c r="PWZ19"/>
      <c r="PXA19"/>
      <c r="PXB19"/>
      <c r="PXC19"/>
      <c r="PXD19"/>
      <c r="PXE19"/>
      <c r="PXF19"/>
      <c r="PXG19"/>
      <c r="PXH19"/>
      <c r="PXI19"/>
      <c r="PXJ19"/>
      <c r="PXK19"/>
      <c r="PXL19"/>
      <c r="PXM19"/>
      <c r="PXN19"/>
      <c r="PXO19"/>
      <c r="PXP19"/>
      <c r="PXQ19"/>
      <c r="PXR19"/>
      <c r="PXS19"/>
      <c r="PXT19"/>
      <c r="PXU19"/>
      <c r="PXV19"/>
      <c r="PXW19"/>
      <c r="PXX19"/>
      <c r="PXY19"/>
      <c r="PXZ19"/>
      <c r="PYA19"/>
      <c r="PYB19"/>
      <c r="PYC19"/>
      <c r="PYD19"/>
      <c r="PYE19"/>
      <c r="PYF19"/>
      <c r="PYG19"/>
      <c r="PYH19"/>
      <c r="PYI19"/>
      <c r="PYJ19"/>
      <c r="PYK19"/>
      <c r="PYL19"/>
      <c r="PYM19"/>
      <c r="PYN19"/>
      <c r="PYO19"/>
      <c r="PYP19"/>
      <c r="PYQ19"/>
      <c r="PYR19"/>
      <c r="PYS19"/>
      <c r="PYT19"/>
      <c r="PYU19"/>
      <c r="PYV19"/>
      <c r="PYW19"/>
      <c r="PYX19"/>
      <c r="PYY19"/>
      <c r="PYZ19"/>
      <c r="PZA19"/>
      <c r="PZB19"/>
      <c r="PZC19"/>
      <c r="PZD19"/>
      <c r="PZE19"/>
      <c r="PZF19"/>
      <c r="PZG19"/>
      <c r="PZH19"/>
      <c r="PZI19"/>
      <c r="PZJ19"/>
      <c r="PZK19"/>
      <c r="PZL19"/>
      <c r="PZM19"/>
      <c r="PZN19"/>
      <c r="PZO19"/>
      <c r="PZP19"/>
      <c r="PZQ19"/>
      <c r="PZR19"/>
      <c r="PZS19"/>
      <c r="PZT19"/>
      <c r="PZU19"/>
      <c r="PZV19"/>
      <c r="PZW19"/>
      <c r="PZX19"/>
      <c r="PZY19"/>
      <c r="PZZ19"/>
      <c r="QAA19"/>
      <c r="QAB19"/>
      <c r="QAC19"/>
      <c r="QAD19"/>
      <c r="QAE19"/>
      <c r="QAF19"/>
      <c r="QAG19"/>
      <c r="QAH19"/>
      <c r="QAI19"/>
      <c r="QAJ19"/>
      <c r="QAK19"/>
      <c r="QAL19"/>
      <c r="QAM19"/>
      <c r="QAN19"/>
      <c r="QAO19"/>
      <c r="QAP19"/>
      <c r="QAQ19"/>
      <c r="QAR19"/>
      <c r="QAS19"/>
      <c r="QAT19"/>
      <c r="QAU19"/>
      <c r="QAV19"/>
      <c r="QAW19"/>
      <c r="QAX19"/>
      <c r="QAY19"/>
      <c r="QAZ19"/>
      <c r="QBA19"/>
      <c r="QBB19"/>
      <c r="QBC19"/>
      <c r="QBD19"/>
      <c r="QBE19"/>
      <c r="QBF19"/>
      <c r="QBG19"/>
      <c r="QBH19"/>
      <c r="QBI19"/>
      <c r="QBJ19"/>
      <c r="QBK19"/>
      <c r="QBL19"/>
      <c r="QBM19"/>
      <c r="QBN19"/>
      <c r="QBO19"/>
      <c r="QBP19"/>
      <c r="QBQ19"/>
      <c r="QBR19"/>
      <c r="QBS19"/>
      <c r="QBT19"/>
      <c r="QBU19"/>
      <c r="QBV19"/>
      <c r="QBW19"/>
      <c r="QBX19"/>
      <c r="QBY19"/>
      <c r="QBZ19"/>
      <c r="QCA19"/>
      <c r="QCB19"/>
      <c r="QCC19"/>
      <c r="QCD19"/>
      <c r="QCE19"/>
      <c r="QCF19"/>
      <c r="QCG19"/>
      <c r="QCH19"/>
      <c r="QCI19"/>
      <c r="QCJ19"/>
      <c r="QCK19"/>
      <c r="QCL19"/>
      <c r="QCM19"/>
      <c r="QCN19"/>
      <c r="QCO19"/>
      <c r="QCP19"/>
      <c r="QCQ19"/>
      <c r="QCR19"/>
      <c r="QCS19"/>
      <c r="QCT19"/>
      <c r="QCU19"/>
      <c r="QCV19"/>
      <c r="QCW19"/>
      <c r="QCX19"/>
      <c r="QCY19"/>
      <c r="QCZ19"/>
      <c r="QDA19"/>
      <c r="QDB19"/>
      <c r="QDC19"/>
      <c r="QDD19"/>
      <c r="QDE19"/>
      <c r="QDF19"/>
      <c r="QDG19"/>
      <c r="QDH19"/>
      <c r="QDI19"/>
      <c r="QDJ19"/>
      <c r="QDK19"/>
      <c r="QDL19"/>
      <c r="QDM19"/>
      <c r="QDN19"/>
      <c r="QDO19"/>
      <c r="QDP19"/>
      <c r="QDQ19"/>
      <c r="QDR19"/>
      <c r="QDS19"/>
      <c r="QDT19"/>
      <c r="QDU19"/>
      <c r="QDV19"/>
      <c r="QDW19"/>
      <c r="QDX19"/>
      <c r="QDY19"/>
      <c r="QDZ19"/>
      <c r="QEA19"/>
      <c r="QEB19"/>
      <c r="QEC19"/>
      <c r="QED19"/>
      <c r="QEE19"/>
      <c r="QEF19"/>
      <c r="QEG19"/>
      <c r="QEH19"/>
      <c r="QEI19"/>
      <c r="QEJ19"/>
      <c r="QEK19"/>
      <c r="QEL19"/>
      <c r="QEM19"/>
      <c r="QEN19"/>
      <c r="QEO19"/>
      <c r="QEP19"/>
      <c r="QEQ19"/>
      <c r="QER19"/>
      <c r="QES19"/>
      <c r="QET19"/>
      <c r="QEU19"/>
      <c r="QEV19"/>
      <c r="QEW19"/>
      <c r="QEX19"/>
      <c r="QEY19"/>
      <c r="QEZ19"/>
      <c r="QFA19"/>
      <c r="QFB19"/>
      <c r="QFC19"/>
      <c r="QFD19"/>
      <c r="QFE19"/>
      <c r="QFF19"/>
      <c r="QFG19"/>
      <c r="QFH19"/>
      <c r="QFI19"/>
      <c r="QFJ19"/>
      <c r="QFK19"/>
      <c r="QFL19"/>
      <c r="QFM19"/>
      <c r="QFN19"/>
      <c r="QFO19"/>
      <c r="QFP19"/>
      <c r="QFQ19"/>
      <c r="QFR19"/>
      <c r="QFS19"/>
      <c r="QFT19"/>
      <c r="QFU19"/>
      <c r="QFV19"/>
      <c r="QFW19"/>
      <c r="QFX19"/>
      <c r="QFY19"/>
      <c r="QFZ19"/>
      <c r="QGA19"/>
      <c r="QGB19"/>
      <c r="QGC19"/>
      <c r="QGD19"/>
      <c r="QGE19"/>
      <c r="QGF19"/>
      <c r="QGG19"/>
      <c r="QGH19"/>
      <c r="QGI19"/>
      <c r="QGJ19"/>
      <c r="QGK19"/>
      <c r="QGL19"/>
      <c r="QGM19"/>
      <c r="QGN19"/>
      <c r="QGO19"/>
      <c r="QGP19"/>
      <c r="QGQ19"/>
      <c r="QGR19"/>
      <c r="QGS19"/>
      <c r="QGT19"/>
      <c r="QGU19"/>
      <c r="QGV19"/>
      <c r="QGW19"/>
      <c r="QGX19"/>
      <c r="QGY19"/>
      <c r="QGZ19"/>
      <c r="QHA19"/>
      <c r="QHB19"/>
      <c r="QHC19"/>
      <c r="QHD19"/>
      <c r="QHE19"/>
      <c r="QHF19"/>
      <c r="QHG19"/>
      <c r="QHH19"/>
      <c r="QHI19"/>
      <c r="QHJ19"/>
      <c r="QHK19"/>
      <c r="QHL19"/>
      <c r="QHM19"/>
      <c r="QHN19"/>
      <c r="QHO19"/>
      <c r="QHP19"/>
      <c r="QHQ19"/>
      <c r="QHR19"/>
      <c r="QHS19"/>
      <c r="QHT19"/>
      <c r="QHU19"/>
      <c r="QHV19"/>
      <c r="QHW19"/>
      <c r="QHX19"/>
      <c r="QHY19"/>
      <c r="QHZ19"/>
      <c r="QIA19"/>
      <c r="QIB19"/>
      <c r="QIC19"/>
      <c r="QID19"/>
      <c r="QIE19"/>
      <c r="QIF19"/>
      <c r="QIG19"/>
      <c r="QIH19"/>
      <c r="QII19"/>
      <c r="QIJ19"/>
      <c r="QIK19"/>
      <c r="QIL19"/>
      <c r="QIM19"/>
      <c r="QIN19"/>
      <c r="QIO19"/>
      <c r="QIP19"/>
      <c r="QIQ19"/>
      <c r="QIR19"/>
      <c r="QIS19"/>
      <c r="QIT19"/>
      <c r="QIU19"/>
      <c r="QIV19"/>
      <c r="QIW19"/>
      <c r="QIX19"/>
      <c r="QIY19"/>
      <c r="QIZ19"/>
      <c r="QJA19"/>
      <c r="QJB19"/>
      <c r="QJC19"/>
      <c r="QJD19"/>
      <c r="QJE19"/>
      <c r="QJF19"/>
      <c r="QJG19"/>
      <c r="QJH19"/>
      <c r="QJI19"/>
      <c r="QJJ19"/>
      <c r="QJK19"/>
      <c r="QJL19"/>
      <c r="QJM19"/>
      <c r="QJN19"/>
      <c r="QJO19"/>
      <c r="QJP19"/>
      <c r="QJQ19"/>
      <c r="QJR19"/>
      <c r="QJS19"/>
      <c r="QJT19"/>
      <c r="QJU19"/>
      <c r="QJV19"/>
      <c r="QJW19"/>
      <c r="QJX19"/>
      <c r="QJY19"/>
      <c r="QJZ19"/>
      <c r="QKA19"/>
      <c r="QKB19"/>
      <c r="QKC19"/>
      <c r="QKD19"/>
      <c r="QKE19"/>
      <c r="QKF19"/>
      <c r="QKG19"/>
      <c r="QKH19"/>
      <c r="QKI19"/>
      <c r="QKJ19"/>
      <c r="QKK19"/>
      <c r="QKL19"/>
      <c r="QKM19"/>
      <c r="QKN19"/>
      <c r="QKO19"/>
      <c r="QKP19"/>
      <c r="QKQ19"/>
      <c r="QKR19"/>
      <c r="QKS19"/>
      <c r="QKT19"/>
      <c r="QKU19"/>
      <c r="QKV19"/>
      <c r="QKW19"/>
      <c r="QKX19"/>
      <c r="QKY19"/>
      <c r="QKZ19"/>
      <c r="QLA19"/>
      <c r="QLB19"/>
      <c r="QLC19"/>
      <c r="QLD19"/>
      <c r="QLE19"/>
      <c r="QLF19"/>
      <c r="QLG19"/>
      <c r="QLH19"/>
      <c r="QLI19"/>
      <c r="QLJ19"/>
      <c r="QLK19"/>
      <c r="QLL19"/>
      <c r="QLM19"/>
      <c r="QLN19"/>
      <c r="QLO19"/>
      <c r="QLP19"/>
      <c r="QLQ19"/>
      <c r="QLR19"/>
      <c r="QLS19"/>
      <c r="QLT19"/>
      <c r="QLU19"/>
      <c r="QLV19"/>
      <c r="QLW19"/>
      <c r="QLX19"/>
      <c r="QLY19"/>
      <c r="QLZ19"/>
      <c r="QMA19"/>
      <c r="QMB19"/>
      <c r="QMC19"/>
      <c r="QMD19"/>
      <c r="QME19"/>
      <c r="QMF19"/>
      <c r="QMG19"/>
      <c r="QMH19"/>
      <c r="QMI19"/>
      <c r="QMJ19"/>
      <c r="QMK19"/>
      <c r="QML19"/>
      <c r="QMM19"/>
      <c r="QMN19"/>
      <c r="QMO19"/>
      <c r="QMP19"/>
      <c r="QMQ19"/>
      <c r="QMR19"/>
      <c r="QMS19"/>
      <c r="QMT19"/>
      <c r="QMU19"/>
      <c r="QMV19"/>
      <c r="QMW19"/>
      <c r="QMX19"/>
      <c r="QMY19"/>
      <c r="QMZ19"/>
      <c r="QNA19"/>
      <c r="QNB19"/>
      <c r="QNC19"/>
      <c r="QND19"/>
      <c r="QNE19"/>
      <c r="QNF19"/>
      <c r="QNG19"/>
      <c r="QNH19"/>
      <c r="QNI19"/>
      <c r="QNJ19"/>
      <c r="QNK19"/>
      <c r="QNL19"/>
      <c r="QNM19"/>
      <c r="QNN19"/>
      <c r="QNO19"/>
      <c r="QNP19"/>
      <c r="QNQ19"/>
      <c r="QNR19"/>
      <c r="QNS19"/>
      <c r="QNT19"/>
      <c r="QNU19"/>
      <c r="QNV19"/>
      <c r="QNW19"/>
      <c r="QNX19"/>
      <c r="QNY19"/>
      <c r="QNZ19"/>
      <c r="QOA19"/>
      <c r="QOB19"/>
      <c r="QOC19"/>
      <c r="QOD19"/>
      <c r="QOE19"/>
      <c r="QOF19"/>
      <c r="QOG19"/>
      <c r="QOH19"/>
      <c r="QOI19"/>
      <c r="QOJ19"/>
      <c r="QOK19"/>
      <c r="QOL19"/>
      <c r="QOM19"/>
      <c r="QON19"/>
      <c r="QOO19"/>
      <c r="QOP19"/>
      <c r="QOQ19"/>
      <c r="QOR19"/>
      <c r="QOS19"/>
      <c r="QOT19"/>
      <c r="QOU19"/>
      <c r="QOV19"/>
      <c r="QOW19"/>
      <c r="QOX19"/>
      <c r="QOY19"/>
      <c r="QOZ19"/>
      <c r="QPA19"/>
      <c r="QPB19"/>
      <c r="QPC19"/>
      <c r="QPD19"/>
      <c r="QPE19"/>
      <c r="QPF19"/>
      <c r="QPG19"/>
      <c r="QPH19"/>
      <c r="QPI19"/>
      <c r="QPJ19"/>
      <c r="QPK19"/>
      <c r="QPL19"/>
      <c r="QPM19"/>
      <c r="QPN19"/>
      <c r="QPO19"/>
      <c r="QPP19"/>
      <c r="QPQ19"/>
      <c r="QPR19"/>
      <c r="QPS19"/>
      <c r="QPT19"/>
      <c r="QPU19"/>
      <c r="QPV19"/>
      <c r="QPW19"/>
      <c r="QPX19"/>
      <c r="QPY19"/>
      <c r="QPZ19"/>
      <c r="QQA19"/>
      <c r="QQB19"/>
      <c r="QQC19"/>
      <c r="QQD19"/>
      <c r="QQE19"/>
      <c r="QQF19"/>
      <c r="QQG19"/>
      <c r="QQH19"/>
      <c r="QQI19"/>
      <c r="QQJ19"/>
      <c r="QQK19"/>
      <c r="QQL19"/>
      <c r="QQM19"/>
      <c r="QQN19"/>
      <c r="QQO19"/>
      <c r="QQP19"/>
      <c r="QQQ19"/>
      <c r="QQR19"/>
      <c r="QQS19"/>
      <c r="QQT19"/>
      <c r="QQU19"/>
      <c r="QQV19"/>
      <c r="QQW19"/>
      <c r="QQX19"/>
      <c r="QQY19"/>
      <c r="QQZ19"/>
      <c r="QRA19"/>
      <c r="QRB19"/>
      <c r="QRC19"/>
      <c r="QRD19"/>
      <c r="QRE19"/>
      <c r="QRF19"/>
      <c r="QRG19"/>
      <c r="QRH19"/>
      <c r="QRI19"/>
      <c r="QRJ19"/>
      <c r="QRK19"/>
      <c r="QRL19"/>
      <c r="QRM19"/>
      <c r="QRN19"/>
      <c r="QRO19"/>
      <c r="QRP19"/>
      <c r="QRQ19"/>
      <c r="QRR19"/>
      <c r="QRS19"/>
      <c r="QRT19"/>
      <c r="QRU19"/>
      <c r="QRV19"/>
      <c r="QRW19"/>
      <c r="QRX19"/>
      <c r="QRY19"/>
      <c r="QRZ19"/>
      <c r="QSA19"/>
      <c r="QSB19"/>
      <c r="QSC19"/>
      <c r="QSD19"/>
      <c r="QSE19"/>
      <c r="QSF19"/>
      <c r="QSG19"/>
      <c r="QSH19"/>
      <c r="QSI19"/>
      <c r="QSJ19"/>
      <c r="QSK19"/>
      <c r="QSL19"/>
      <c r="QSM19"/>
      <c r="QSN19"/>
      <c r="QSO19"/>
      <c r="QSP19"/>
      <c r="QSQ19"/>
      <c r="QSR19"/>
      <c r="QSS19"/>
      <c r="QST19"/>
      <c r="QSU19"/>
      <c r="QSV19"/>
      <c r="QSW19"/>
      <c r="QSX19"/>
      <c r="QSY19"/>
      <c r="QSZ19"/>
      <c r="QTA19"/>
      <c r="QTB19"/>
      <c r="QTC19"/>
      <c r="QTD19"/>
      <c r="QTE19"/>
      <c r="QTF19"/>
      <c r="QTG19"/>
      <c r="QTH19"/>
      <c r="QTI19"/>
      <c r="QTJ19"/>
      <c r="QTK19"/>
      <c r="QTL19"/>
      <c r="QTM19"/>
      <c r="QTN19"/>
      <c r="QTO19"/>
      <c r="QTP19"/>
      <c r="QTQ19"/>
      <c r="QTR19"/>
      <c r="QTS19"/>
      <c r="QTT19"/>
      <c r="QTU19"/>
      <c r="QTV19"/>
      <c r="QTW19"/>
      <c r="QTX19"/>
      <c r="QTY19"/>
      <c r="QTZ19"/>
      <c r="QUA19"/>
      <c r="QUB19"/>
      <c r="QUC19"/>
      <c r="QUD19"/>
      <c r="QUE19"/>
      <c r="QUF19"/>
      <c r="QUG19"/>
      <c r="QUH19"/>
      <c r="QUI19"/>
      <c r="QUJ19"/>
      <c r="QUK19"/>
      <c r="QUL19"/>
      <c r="QUM19"/>
      <c r="QUN19"/>
      <c r="QUO19"/>
      <c r="QUP19"/>
      <c r="QUQ19"/>
      <c r="QUR19"/>
      <c r="QUS19"/>
      <c r="QUT19"/>
      <c r="QUU19"/>
      <c r="QUV19"/>
      <c r="QUW19"/>
      <c r="QUX19"/>
      <c r="QUY19"/>
      <c r="QUZ19"/>
      <c r="QVA19"/>
      <c r="QVB19"/>
      <c r="QVC19"/>
      <c r="QVD19"/>
      <c r="QVE19"/>
      <c r="QVF19"/>
      <c r="QVG19"/>
      <c r="QVH19"/>
      <c r="QVI19"/>
      <c r="QVJ19"/>
      <c r="QVK19"/>
      <c r="QVL19"/>
      <c r="QVM19"/>
      <c r="QVN19"/>
      <c r="QVO19"/>
      <c r="QVP19"/>
      <c r="QVQ19"/>
      <c r="QVR19"/>
      <c r="QVS19"/>
      <c r="QVT19"/>
      <c r="QVU19"/>
      <c r="QVV19"/>
      <c r="QVW19"/>
      <c r="QVX19"/>
      <c r="QVY19"/>
      <c r="QVZ19"/>
      <c r="QWA19"/>
      <c r="QWB19"/>
      <c r="QWC19"/>
      <c r="QWD19"/>
      <c r="QWE19"/>
      <c r="QWF19"/>
      <c r="QWG19"/>
      <c r="QWH19"/>
      <c r="QWI19"/>
      <c r="QWJ19"/>
      <c r="QWK19"/>
      <c r="QWL19"/>
      <c r="QWM19"/>
      <c r="QWN19"/>
      <c r="QWO19"/>
      <c r="QWP19"/>
      <c r="QWQ19"/>
      <c r="QWR19"/>
      <c r="QWS19"/>
      <c r="QWT19"/>
      <c r="QWU19"/>
      <c r="QWV19"/>
      <c r="QWW19"/>
      <c r="QWX19"/>
      <c r="QWY19"/>
      <c r="QWZ19"/>
      <c r="QXA19"/>
      <c r="QXB19"/>
      <c r="QXC19"/>
      <c r="QXD19"/>
      <c r="QXE19"/>
      <c r="QXF19"/>
      <c r="QXG19"/>
      <c r="QXH19"/>
      <c r="QXI19"/>
      <c r="QXJ19"/>
      <c r="QXK19"/>
      <c r="QXL19"/>
      <c r="QXM19"/>
      <c r="QXN19"/>
      <c r="QXO19"/>
      <c r="QXP19"/>
      <c r="QXQ19"/>
      <c r="QXR19"/>
      <c r="QXS19"/>
      <c r="QXT19"/>
      <c r="QXU19"/>
      <c r="QXV19"/>
      <c r="QXW19"/>
      <c r="QXX19"/>
      <c r="QXY19"/>
      <c r="QXZ19"/>
      <c r="QYA19"/>
      <c r="QYB19"/>
      <c r="QYC19"/>
      <c r="QYD19"/>
      <c r="QYE19"/>
      <c r="QYF19"/>
      <c r="QYG19"/>
      <c r="QYH19"/>
      <c r="QYI19"/>
      <c r="QYJ19"/>
      <c r="QYK19"/>
      <c r="QYL19"/>
      <c r="QYM19"/>
      <c r="QYN19"/>
      <c r="QYO19"/>
      <c r="QYP19"/>
      <c r="QYQ19"/>
      <c r="QYR19"/>
      <c r="QYS19"/>
      <c r="QYT19"/>
      <c r="QYU19"/>
      <c r="QYV19"/>
      <c r="QYW19"/>
      <c r="QYX19"/>
      <c r="QYY19"/>
      <c r="QYZ19"/>
      <c r="QZA19"/>
      <c r="QZB19"/>
      <c r="QZC19"/>
      <c r="QZD19"/>
      <c r="QZE19"/>
      <c r="QZF19"/>
      <c r="QZG19"/>
      <c r="QZH19"/>
      <c r="QZI19"/>
      <c r="QZJ19"/>
      <c r="QZK19"/>
      <c r="QZL19"/>
      <c r="QZM19"/>
      <c r="QZN19"/>
      <c r="QZO19"/>
      <c r="QZP19"/>
      <c r="QZQ19"/>
      <c r="QZR19"/>
      <c r="QZS19"/>
      <c r="QZT19"/>
      <c r="QZU19"/>
      <c r="QZV19"/>
      <c r="QZW19"/>
      <c r="QZX19"/>
      <c r="QZY19"/>
      <c r="QZZ19"/>
      <c r="RAA19"/>
      <c r="RAB19"/>
      <c r="RAC19"/>
      <c r="RAD19"/>
      <c r="RAE19"/>
      <c r="RAF19"/>
      <c r="RAG19"/>
      <c r="RAH19"/>
      <c r="RAI19"/>
      <c r="RAJ19"/>
      <c r="RAK19"/>
      <c r="RAL19"/>
      <c r="RAM19"/>
      <c r="RAN19"/>
      <c r="RAO19"/>
      <c r="RAP19"/>
      <c r="RAQ19"/>
      <c r="RAR19"/>
      <c r="RAS19"/>
      <c r="RAT19"/>
      <c r="RAU19"/>
      <c r="RAV19"/>
      <c r="RAW19"/>
      <c r="RAX19"/>
      <c r="RAY19"/>
      <c r="RAZ19"/>
      <c r="RBA19"/>
      <c r="RBB19"/>
      <c r="RBC19"/>
      <c r="RBD19"/>
      <c r="RBE19"/>
      <c r="RBF19"/>
      <c r="RBG19"/>
      <c r="RBH19"/>
      <c r="RBI19"/>
      <c r="RBJ19"/>
      <c r="RBK19"/>
      <c r="RBL19"/>
      <c r="RBM19"/>
      <c r="RBN19"/>
      <c r="RBO19"/>
      <c r="RBP19"/>
      <c r="RBQ19"/>
      <c r="RBR19"/>
      <c r="RBS19"/>
      <c r="RBT19"/>
      <c r="RBU19"/>
      <c r="RBV19"/>
      <c r="RBW19"/>
      <c r="RBX19"/>
      <c r="RBY19"/>
      <c r="RBZ19"/>
      <c r="RCA19"/>
      <c r="RCB19"/>
      <c r="RCC19"/>
      <c r="RCD19"/>
      <c r="RCE19"/>
      <c r="RCF19"/>
      <c r="RCG19"/>
      <c r="RCH19"/>
      <c r="RCI19"/>
      <c r="RCJ19"/>
      <c r="RCK19"/>
      <c r="RCL19"/>
      <c r="RCM19"/>
      <c r="RCN19"/>
      <c r="RCO19"/>
      <c r="RCP19"/>
      <c r="RCQ19"/>
      <c r="RCR19"/>
      <c r="RCS19"/>
      <c r="RCT19"/>
      <c r="RCU19"/>
      <c r="RCV19"/>
      <c r="RCW19"/>
      <c r="RCX19"/>
      <c r="RCY19"/>
      <c r="RCZ19"/>
      <c r="RDA19"/>
      <c r="RDB19"/>
      <c r="RDC19"/>
      <c r="RDD19"/>
      <c r="RDE19"/>
      <c r="RDF19"/>
      <c r="RDG19"/>
      <c r="RDH19"/>
      <c r="RDI19"/>
      <c r="RDJ19"/>
      <c r="RDK19"/>
      <c r="RDL19"/>
      <c r="RDM19"/>
      <c r="RDN19"/>
      <c r="RDO19"/>
      <c r="RDP19"/>
      <c r="RDQ19"/>
      <c r="RDR19"/>
      <c r="RDS19"/>
      <c r="RDT19"/>
      <c r="RDU19"/>
      <c r="RDV19"/>
      <c r="RDW19"/>
      <c r="RDX19"/>
      <c r="RDY19"/>
      <c r="RDZ19"/>
      <c r="REA19"/>
      <c r="REB19"/>
      <c r="REC19"/>
      <c r="RED19"/>
      <c r="REE19"/>
      <c r="REF19"/>
      <c r="REG19"/>
      <c r="REH19"/>
      <c r="REI19"/>
      <c r="REJ19"/>
      <c r="REK19"/>
      <c r="REL19"/>
      <c r="REM19"/>
      <c r="REN19"/>
      <c r="REO19"/>
      <c r="REP19"/>
      <c r="REQ19"/>
      <c r="RER19"/>
      <c r="RES19"/>
      <c r="RET19"/>
      <c r="REU19"/>
      <c r="REV19"/>
      <c r="REW19"/>
      <c r="REX19"/>
      <c r="REY19"/>
      <c r="REZ19"/>
      <c r="RFA19"/>
      <c r="RFB19"/>
      <c r="RFC19"/>
      <c r="RFD19"/>
      <c r="RFE19"/>
      <c r="RFF19"/>
      <c r="RFG19"/>
      <c r="RFH19"/>
      <c r="RFI19"/>
      <c r="RFJ19"/>
      <c r="RFK19"/>
      <c r="RFL19"/>
      <c r="RFM19"/>
      <c r="RFN19"/>
      <c r="RFO19"/>
      <c r="RFP19"/>
      <c r="RFQ19"/>
      <c r="RFR19"/>
      <c r="RFS19"/>
      <c r="RFT19"/>
      <c r="RFU19"/>
      <c r="RFV19"/>
      <c r="RFW19"/>
      <c r="RFX19"/>
      <c r="RFY19"/>
      <c r="RFZ19"/>
      <c r="RGA19"/>
      <c r="RGB19"/>
      <c r="RGC19"/>
      <c r="RGD19"/>
      <c r="RGE19"/>
      <c r="RGF19"/>
      <c r="RGG19"/>
      <c r="RGH19"/>
      <c r="RGI19"/>
      <c r="RGJ19"/>
      <c r="RGK19"/>
      <c r="RGL19"/>
      <c r="RGM19"/>
      <c r="RGN19"/>
      <c r="RGO19"/>
      <c r="RGP19"/>
      <c r="RGQ19"/>
      <c r="RGR19"/>
      <c r="RGS19"/>
      <c r="RGT19"/>
      <c r="RGU19"/>
      <c r="RGV19"/>
      <c r="RGW19"/>
      <c r="RGX19"/>
      <c r="RGY19"/>
      <c r="RGZ19"/>
      <c r="RHA19"/>
      <c r="RHB19"/>
      <c r="RHC19"/>
      <c r="RHD19"/>
      <c r="RHE19"/>
      <c r="RHF19"/>
      <c r="RHG19"/>
      <c r="RHH19"/>
      <c r="RHI19"/>
      <c r="RHJ19"/>
      <c r="RHK19"/>
      <c r="RHL19"/>
      <c r="RHM19"/>
      <c r="RHN19"/>
      <c r="RHO19"/>
      <c r="RHP19"/>
      <c r="RHQ19"/>
      <c r="RHR19"/>
      <c r="RHS19"/>
      <c r="RHT19"/>
      <c r="RHU19"/>
      <c r="RHV19"/>
      <c r="RHW19"/>
      <c r="RHX19"/>
      <c r="RHY19"/>
      <c r="RHZ19"/>
      <c r="RIA19"/>
      <c r="RIB19"/>
      <c r="RIC19"/>
      <c r="RID19"/>
      <c r="RIE19"/>
      <c r="RIF19"/>
      <c r="RIG19"/>
      <c r="RIH19"/>
      <c r="RII19"/>
      <c r="RIJ19"/>
      <c r="RIK19"/>
      <c r="RIL19"/>
      <c r="RIM19"/>
      <c r="RIN19"/>
      <c r="RIO19"/>
      <c r="RIP19"/>
      <c r="RIQ19"/>
      <c r="RIR19"/>
      <c r="RIS19"/>
      <c r="RIT19"/>
      <c r="RIU19"/>
      <c r="RIV19"/>
      <c r="RIW19"/>
      <c r="RIX19"/>
      <c r="RIY19"/>
      <c r="RIZ19"/>
      <c r="RJA19"/>
      <c r="RJB19"/>
      <c r="RJC19"/>
      <c r="RJD19"/>
      <c r="RJE19"/>
      <c r="RJF19"/>
      <c r="RJG19"/>
      <c r="RJH19"/>
      <c r="RJI19"/>
      <c r="RJJ19"/>
      <c r="RJK19"/>
      <c r="RJL19"/>
      <c r="RJM19"/>
      <c r="RJN19"/>
      <c r="RJO19"/>
      <c r="RJP19"/>
      <c r="RJQ19"/>
      <c r="RJR19"/>
      <c r="RJS19"/>
      <c r="RJT19"/>
      <c r="RJU19"/>
      <c r="RJV19"/>
      <c r="RJW19"/>
      <c r="RJX19"/>
      <c r="RJY19"/>
      <c r="RJZ19"/>
      <c r="RKA19"/>
      <c r="RKB19"/>
      <c r="RKC19"/>
      <c r="RKD19"/>
      <c r="RKE19"/>
      <c r="RKF19"/>
      <c r="RKG19"/>
      <c r="RKH19"/>
      <c r="RKI19"/>
      <c r="RKJ19"/>
      <c r="RKK19"/>
      <c r="RKL19"/>
      <c r="RKM19"/>
      <c r="RKN19"/>
      <c r="RKO19"/>
      <c r="RKP19"/>
      <c r="RKQ19"/>
      <c r="RKR19"/>
      <c r="RKS19"/>
      <c r="RKT19"/>
      <c r="RKU19"/>
      <c r="RKV19"/>
      <c r="RKW19"/>
      <c r="RKX19"/>
      <c r="RKY19"/>
      <c r="RKZ19"/>
      <c r="RLA19"/>
      <c r="RLB19"/>
      <c r="RLC19"/>
      <c r="RLD19"/>
      <c r="RLE19"/>
      <c r="RLF19"/>
      <c r="RLG19"/>
      <c r="RLH19"/>
      <c r="RLI19"/>
      <c r="RLJ19"/>
      <c r="RLK19"/>
      <c r="RLL19"/>
      <c r="RLM19"/>
      <c r="RLN19"/>
      <c r="RLO19"/>
      <c r="RLP19"/>
      <c r="RLQ19"/>
      <c r="RLR19"/>
      <c r="RLS19"/>
      <c r="RLT19"/>
      <c r="RLU19"/>
      <c r="RLV19"/>
      <c r="RLW19"/>
      <c r="RLX19"/>
      <c r="RLY19"/>
      <c r="RLZ19"/>
      <c r="RMA19"/>
      <c r="RMB19"/>
      <c r="RMC19"/>
      <c r="RMD19"/>
      <c r="RME19"/>
      <c r="RMF19"/>
      <c r="RMG19"/>
      <c r="RMH19"/>
      <c r="RMI19"/>
      <c r="RMJ19"/>
      <c r="RMK19"/>
      <c r="RML19"/>
      <c r="RMM19"/>
      <c r="RMN19"/>
      <c r="RMO19"/>
      <c r="RMP19"/>
      <c r="RMQ19"/>
      <c r="RMR19"/>
      <c r="RMS19"/>
      <c r="RMT19"/>
      <c r="RMU19"/>
      <c r="RMV19"/>
      <c r="RMW19"/>
      <c r="RMX19"/>
      <c r="RMY19"/>
      <c r="RMZ19"/>
      <c r="RNA19"/>
      <c r="RNB19"/>
      <c r="RNC19"/>
      <c r="RND19"/>
      <c r="RNE19"/>
      <c r="RNF19"/>
      <c r="RNG19"/>
      <c r="RNH19"/>
      <c r="RNI19"/>
      <c r="RNJ19"/>
      <c r="RNK19"/>
      <c r="RNL19"/>
      <c r="RNM19"/>
      <c r="RNN19"/>
      <c r="RNO19"/>
      <c r="RNP19"/>
      <c r="RNQ19"/>
      <c r="RNR19"/>
      <c r="RNS19"/>
      <c r="RNT19"/>
      <c r="RNU19"/>
      <c r="RNV19"/>
      <c r="RNW19"/>
      <c r="RNX19"/>
      <c r="RNY19"/>
      <c r="RNZ19"/>
      <c r="ROA19"/>
      <c r="ROB19"/>
      <c r="ROC19"/>
      <c r="ROD19"/>
      <c r="ROE19"/>
      <c r="ROF19"/>
      <c r="ROG19"/>
      <c r="ROH19"/>
      <c r="ROI19"/>
      <c r="ROJ19"/>
      <c r="ROK19"/>
      <c r="ROL19"/>
      <c r="ROM19"/>
      <c r="RON19"/>
      <c r="ROO19"/>
      <c r="ROP19"/>
      <c r="ROQ19"/>
      <c r="ROR19"/>
      <c r="ROS19"/>
      <c r="ROT19"/>
      <c r="ROU19"/>
      <c r="ROV19"/>
      <c r="ROW19"/>
      <c r="ROX19"/>
      <c r="ROY19"/>
      <c r="ROZ19"/>
      <c r="RPA19"/>
      <c r="RPB19"/>
      <c r="RPC19"/>
      <c r="RPD19"/>
      <c r="RPE19"/>
      <c r="RPF19"/>
      <c r="RPG19"/>
      <c r="RPH19"/>
      <c r="RPI19"/>
      <c r="RPJ19"/>
      <c r="RPK19"/>
      <c r="RPL19"/>
      <c r="RPM19"/>
      <c r="RPN19"/>
      <c r="RPO19"/>
      <c r="RPP19"/>
      <c r="RPQ19"/>
      <c r="RPR19"/>
      <c r="RPS19"/>
      <c r="RPT19"/>
      <c r="RPU19"/>
      <c r="RPV19"/>
      <c r="RPW19"/>
      <c r="RPX19"/>
      <c r="RPY19"/>
      <c r="RPZ19"/>
      <c r="RQA19"/>
      <c r="RQB19"/>
      <c r="RQC19"/>
      <c r="RQD19"/>
      <c r="RQE19"/>
      <c r="RQF19"/>
      <c r="RQG19"/>
      <c r="RQH19"/>
      <c r="RQI19"/>
      <c r="RQJ19"/>
      <c r="RQK19"/>
      <c r="RQL19"/>
      <c r="RQM19"/>
      <c r="RQN19"/>
      <c r="RQO19"/>
      <c r="RQP19"/>
      <c r="RQQ19"/>
      <c r="RQR19"/>
      <c r="RQS19"/>
      <c r="RQT19"/>
      <c r="RQU19"/>
      <c r="RQV19"/>
      <c r="RQW19"/>
      <c r="RQX19"/>
      <c r="RQY19"/>
      <c r="RQZ19"/>
      <c r="RRA19"/>
      <c r="RRB19"/>
      <c r="RRC19"/>
      <c r="RRD19"/>
      <c r="RRE19"/>
      <c r="RRF19"/>
      <c r="RRG19"/>
      <c r="RRH19"/>
      <c r="RRI19"/>
      <c r="RRJ19"/>
      <c r="RRK19"/>
      <c r="RRL19"/>
      <c r="RRM19"/>
      <c r="RRN19"/>
      <c r="RRO19"/>
      <c r="RRP19"/>
      <c r="RRQ19"/>
      <c r="RRR19"/>
      <c r="RRS19"/>
      <c r="RRT19"/>
      <c r="RRU19"/>
      <c r="RRV19"/>
      <c r="RRW19"/>
      <c r="RRX19"/>
      <c r="RRY19"/>
      <c r="RRZ19"/>
      <c r="RSA19"/>
      <c r="RSB19"/>
      <c r="RSC19"/>
      <c r="RSD19"/>
      <c r="RSE19"/>
      <c r="RSF19"/>
      <c r="RSG19"/>
      <c r="RSH19"/>
      <c r="RSI19"/>
      <c r="RSJ19"/>
      <c r="RSK19"/>
      <c r="RSL19"/>
      <c r="RSM19"/>
      <c r="RSN19"/>
      <c r="RSO19"/>
      <c r="RSP19"/>
      <c r="RSQ19"/>
      <c r="RSR19"/>
      <c r="RSS19"/>
      <c r="RST19"/>
      <c r="RSU19"/>
      <c r="RSV19"/>
      <c r="RSW19"/>
      <c r="RSX19"/>
      <c r="RSY19"/>
      <c r="RSZ19"/>
      <c r="RTA19"/>
      <c r="RTB19"/>
      <c r="RTC19"/>
      <c r="RTD19"/>
      <c r="RTE19"/>
      <c r="RTF19"/>
      <c r="RTG19"/>
      <c r="RTH19"/>
      <c r="RTI19"/>
      <c r="RTJ19"/>
      <c r="RTK19"/>
      <c r="RTL19"/>
      <c r="RTM19"/>
      <c r="RTN19"/>
      <c r="RTO19"/>
      <c r="RTP19"/>
      <c r="RTQ19"/>
      <c r="RTR19"/>
      <c r="RTS19"/>
      <c r="RTT19"/>
      <c r="RTU19"/>
      <c r="RTV19"/>
      <c r="RTW19"/>
      <c r="RTX19"/>
      <c r="RTY19"/>
      <c r="RTZ19"/>
      <c r="RUA19"/>
      <c r="RUB19"/>
      <c r="RUC19"/>
      <c r="RUD19"/>
      <c r="RUE19"/>
      <c r="RUF19"/>
      <c r="RUG19"/>
      <c r="RUH19"/>
      <c r="RUI19"/>
      <c r="RUJ19"/>
      <c r="RUK19"/>
      <c r="RUL19"/>
      <c r="RUM19"/>
      <c r="RUN19"/>
      <c r="RUO19"/>
      <c r="RUP19"/>
      <c r="RUQ19"/>
      <c r="RUR19"/>
      <c r="RUS19"/>
      <c r="RUT19"/>
      <c r="RUU19"/>
      <c r="RUV19"/>
      <c r="RUW19"/>
      <c r="RUX19"/>
      <c r="RUY19"/>
      <c r="RUZ19"/>
      <c r="RVA19"/>
      <c r="RVB19"/>
      <c r="RVC19"/>
      <c r="RVD19"/>
      <c r="RVE19"/>
      <c r="RVF19"/>
      <c r="RVG19"/>
      <c r="RVH19"/>
      <c r="RVI19"/>
      <c r="RVJ19"/>
      <c r="RVK19"/>
      <c r="RVL19"/>
      <c r="RVM19"/>
      <c r="RVN19"/>
      <c r="RVO19"/>
      <c r="RVP19"/>
      <c r="RVQ19"/>
      <c r="RVR19"/>
      <c r="RVS19"/>
      <c r="RVT19"/>
      <c r="RVU19"/>
      <c r="RVV19"/>
      <c r="RVW19"/>
      <c r="RVX19"/>
      <c r="RVY19"/>
      <c r="RVZ19"/>
      <c r="RWA19"/>
      <c r="RWB19"/>
      <c r="RWC19"/>
      <c r="RWD19"/>
      <c r="RWE19"/>
      <c r="RWF19"/>
      <c r="RWG19"/>
      <c r="RWH19"/>
      <c r="RWI19"/>
      <c r="RWJ19"/>
      <c r="RWK19"/>
      <c r="RWL19"/>
      <c r="RWM19"/>
      <c r="RWN19"/>
      <c r="RWO19"/>
      <c r="RWP19"/>
      <c r="RWQ19"/>
      <c r="RWR19"/>
      <c r="RWS19"/>
      <c r="RWT19"/>
      <c r="RWU19"/>
      <c r="RWV19"/>
      <c r="RWW19"/>
      <c r="RWX19"/>
      <c r="RWY19"/>
      <c r="RWZ19"/>
      <c r="RXA19"/>
      <c r="RXB19"/>
      <c r="RXC19"/>
      <c r="RXD19"/>
      <c r="RXE19"/>
      <c r="RXF19"/>
      <c r="RXG19"/>
      <c r="RXH19"/>
      <c r="RXI19"/>
      <c r="RXJ19"/>
      <c r="RXK19"/>
      <c r="RXL19"/>
      <c r="RXM19"/>
      <c r="RXN19"/>
      <c r="RXO19"/>
      <c r="RXP19"/>
      <c r="RXQ19"/>
      <c r="RXR19"/>
      <c r="RXS19"/>
      <c r="RXT19"/>
      <c r="RXU19"/>
      <c r="RXV19"/>
      <c r="RXW19"/>
      <c r="RXX19"/>
      <c r="RXY19"/>
      <c r="RXZ19"/>
      <c r="RYA19"/>
      <c r="RYB19"/>
      <c r="RYC19"/>
      <c r="RYD19"/>
      <c r="RYE19"/>
      <c r="RYF19"/>
      <c r="RYG19"/>
      <c r="RYH19"/>
      <c r="RYI19"/>
      <c r="RYJ19"/>
      <c r="RYK19"/>
      <c r="RYL19"/>
      <c r="RYM19"/>
      <c r="RYN19"/>
      <c r="RYO19"/>
      <c r="RYP19"/>
      <c r="RYQ19"/>
      <c r="RYR19"/>
      <c r="RYS19"/>
      <c r="RYT19"/>
      <c r="RYU19"/>
      <c r="RYV19"/>
      <c r="RYW19"/>
      <c r="RYX19"/>
      <c r="RYY19"/>
      <c r="RYZ19"/>
      <c r="RZA19"/>
      <c r="RZB19"/>
      <c r="RZC19"/>
      <c r="RZD19"/>
      <c r="RZE19"/>
      <c r="RZF19"/>
      <c r="RZG19"/>
      <c r="RZH19"/>
      <c r="RZI19"/>
      <c r="RZJ19"/>
      <c r="RZK19"/>
      <c r="RZL19"/>
      <c r="RZM19"/>
      <c r="RZN19"/>
      <c r="RZO19"/>
      <c r="RZP19"/>
      <c r="RZQ19"/>
      <c r="RZR19"/>
      <c r="RZS19"/>
      <c r="RZT19"/>
      <c r="RZU19"/>
      <c r="RZV19"/>
      <c r="RZW19"/>
      <c r="RZX19"/>
      <c r="RZY19"/>
      <c r="RZZ19"/>
      <c r="SAA19"/>
      <c r="SAB19"/>
      <c r="SAC19"/>
      <c r="SAD19"/>
      <c r="SAE19"/>
      <c r="SAF19"/>
      <c r="SAG19"/>
      <c r="SAH19"/>
      <c r="SAI19"/>
      <c r="SAJ19"/>
      <c r="SAK19"/>
      <c r="SAL19"/>
      <c r="SAM19"/>
      <c r="SAN19"/>
      <c r="SAO19"/>
      <c r="SAP19"/>
      <c r="SAQ19"/>
      <c r="SAR19"/>
      <c r="SAS19"/>
      <c r="SAT19"/>
      <c r="SAU19"/>
      <c r="SAV19"/>
      <c r="SAW19"/>
      <c r="SAX19"/>
      <c r="SAY19"/>
      <c r="SAZ19"/>
      <c r="SBA19"/>
      <c r="SBB19"/>
      <c r="SBC19"/>
      <c r="SBD19"/>
      <c r="SBE19"/>
      <c r="SBF19"/>
      <c r="SBG19"/>
      <c r="SBH19"/>
      <c r="SBI19"/>
      <c r="SBJ19"/>
      <c r="SBK19"/>
      <c r="SBL19"/>
      <c r="SBM19"/>
      <c r="SBN19"/>
      <c r="SBO19"/>
      <c r="SBP19"/>
      <c r="SBQ19"/>
      <c r="SBR19"/>
      <c r="SBS19"/>
      <c r="SBT19"/>
      <c r="SBU19"/>
      <c r="SBV19"/>
      <c r="SBW19"/>
      <c r="SBX19"/>
      <c r="SBY19"/>
      <c r="SBZ19"/>
      <c r="SCA19"/>
      <c r="SCB19"/>
      <c r="SCC19"/>
      <c r="SCD19"/>
      <c r="SCE19"/>
      <c r="SCF19"/>
      <c r="SCG19"/>
      <c r="SCH19"/>
      <c r="SCI19"/>
      <c r="SCJ19"/>
      <c r="SCK19"/>
      <c r="SCL19"/>
      <c r="SCM19"/>
      <c r="SCN19"/>
      <c r="SCO19"/>
      <c r="SCP19"/>
      <c r="SCQ19"/>
      <c r="SCR19"/>
      <c r="SCS19"/>
      <c r="SCT19"/>
      <c r="SCU19"/>
      <c r="SCV19"/>
      <c r="SCW19"/>
      <c r="SCX19"/>
      <c r="SCY19"/>
      <c r="SCZ19"/>
      <c r="SDA19"/>
      <c r="SDB19"/>
      <c r="SDC19"/>
      <c r="SDD19"/>
      <c r="SDE19"/>
      <c r="SDF19"/>
      <c r="SDG19"/>
      <c r="SDH19"/>
      <c r="SDI19"/>
      <c r="SDJ19"/>
      <c r="SDK19"/>
      <c r="SDL19"/>
      <c r="SDM19"/>
      <c r="SDN19"/>
      <c r="SDO19"/>
      <c r="SDP19"/>
      <c r="SDQ19"/>
      <c r="SDR19"/>
      <c r="SDS19"/>
      <c r="SDT19"/>
      <c r="SDU19"/>
      <c r="SDV19"/>
      <c r="SDW19"/>
      <c r="SDX19"/>
      <c r="SDY19"/>
      <c r="SDZ19"/>
      <c r="SEA19"/>
      <c r="SEB19"/>
      <c r="SEC19"/>
      <c r="SED19"/>
      <c r="SEE19"/>
      <c r="SEF19"/>
      <c r="SEG19"/>
      <c r="SEH19"/>
      <c r="SEI19"/>
      <c r="SEJ19"/>
      <c r="SEK19"/>
      <c r="SEL19"/>
      <c r="SEM19"/>
      <c r="SEN19"/>
      <c r="SEO19"/>
      <c r="SEP19"/>
      <c r="SEQ19"/>
      <c r="SER19"/>
      <c r="SES19"/>
      <c r="SET19"/>
      <c r="SEU19"/>
      <c r="SEV19"/>
      <c r="SEW19"/>
      <c r="SEX19"/>
      <c r="SEY19"/>
      <c r="SEZ19"/>
      <c r="SFA19"/>
      <c r="SFB19"/>
      <c r="SFC19"/>
      <c r="SFD19"/>
      <c r="SFE19"/>
      <c r="SFF19"/>
      <c r="SFG19"/>
      <c r="SFH19"/>
      <c r="SFI19"/>
      <c r="SFJ19"/>
      <c r="SFK19"/>
      <c r="SFL19"/>
      <c r="SFM19"/>
      <c r="SFN19"/>
      <c r="SFO19"/>
      <c r="SFP19"/>
      <c r="SFQ19"/>
      <c r="SFR19"/>
      <c r="SFS19"/>
      <c r="SFT19"/>
      <c r="SFU19"/>
      <c r="SFV19"/>
      <c r="SFW19"/>
      <c r="SFX19"/>
      <c r="SFY19"/>
      <c r="SFZ19"/>
      <c r="SGA19"/>
      <c r="SGB19"/>
      <c r="SGC19"/>
      <c r="SGD19"/>
      <c r="SGE19"/>
      <c r="SGF19"/>
      <c r="SGG19"/>
      <c r="SGH19"/>
      <c r="SGI19"/>
      <c r="SGJ19"/>
      <c r="SGK19"/>
      <c r="SGL19"/>
      <c r="SGM19"/>
      <c r="SGN19"/>
      <c r="SGO19"/>
      <c r="SGP19"/>
      <c r="SGQ19"/>
      <c r="SGR19"/>
      <c r="SGS19"/>
      <c r="SGT19"/>
      <c r="SGU19"/>
      <c r="SGV19"/>
      <c r="SGW19"/>
      <c r="SGX19"/>
      <c r="SGY19"/>
      <c r="SGZ19"/>
      <c r="SHA19"/>
      <c r="SHB19"/>
      <c r="SHC19"/>
      <c r="SHD19"/>
      <c r="SHE19"/>
      <c r="SHF19"/>
      <c r="SHG19"/>
      <c r="SHH19"/>
      <c r="SHI19"/>
      <c r="SHJ19"/>
      <c r="SHK19"/>
      <c r="SHL19"/>
      <c r="SHM19"/>
      <c r="SHN19"/>
      <c r="SHO19"/>
      <c r="SHP19"/>
      <c r="SHQ19"/>
      <c r="SHR19"/>
      <c r="SHS19"/>
      <c r="SHT19"/>
      <c r="SHU19"/>
      <c r="SHV19"/>
      <c r="SHW19"/>
      <c r="SHX19"/>
      <c r="SHY19"/>
      <c r="SHZ19"/>
      <c r="SIA19"/>
      <c r="SIB19"/>
      <c r="SIC19"/>
      <c r="SID19"/>
      <c r="SIE19"/>
      <c r="SIF19"/>
      <c r="SIG19"/>
      <c r="SIH19"/>
      <c r="SII19"/>
      <c r="SIJ19"/>
      <c r="SIK19"/>
      <c r="SIL19"/>
      <c r="SIM19"/>
      <c r="SIN19"/>
      <c r="SIO19"/>
      <c r="SIP19"/>
      <c r="SIQ19"/>
      <c r="SIR19"/>
      <c r="SIS19"/>
      <c r="SIT19"/>
      <c r="SIU19"/>
      <c r="SIV19"/>
      <c r="SIW19"/>
      <c r="SIX19"/>
      <c r="SIY19"/>
      <c r="SIZ19"/>
      <c r="SJA19"/>
      <c r="SJB19"/>
      <c r="SJC19"/>
      <c r="SJD19"/>
      <c r="SJE19"/>
      <c r="SJF19"/>
      <c r="SJG19"/>
      <c r="SJH19"/>
      <c r="SJI19"/>
      <c r="SJJ19"/>
      <c r="SJK19"/>
      <c r="SJL19"/>
      <c r="SJM19"/>
      <c r="SJN19"/>
      <c r="SJO19"/>
      <c r="SJP19"/>
      <c r="SJQ19"/>
      <c r="SJR19"/>
      <c r="SJS19"/>
      <c r="SJT19"/>
      <c r="SJU19"/>
      <c r="SJV19"/>
      <c r="SJW19"/>
      <c r="SJX19"/>
      <c r="SJY19"/>
      <c r="SJZ19"/>
      <c r="SKA19"/>
      <c r="SKB19"/>
      <c r="SKC19"/>
      <c r="SKD19"/>
      <c r="SKE19"/>
      <c r="SKF19"/>
      <c r="SKG19"/>
      <c r="SKH19"/>
      <c r="SKI19"/>
      <c r="SKJ19"/>
      <c r="SKK19"/>
      <c r="SKL19"/>
      <c r="SKM19"/>
      <c r="SKN19"/>
      <c r="SKO19"/>
      <c r="SKP19"/>
      <c r="SKQ19"/>
      <c r="SKR19"/>
      <c r="SKS19"/>
      <c r="SKT19"/>
      <c r="SKU19"/>
      <c r="SKV19"/>
      <c r="SKW19"/>
      <c r="SKX19"/>
      <c r="SKY19"/>
      <c r="SKZ19"/>
      <c r="SLA19"/>
      <c r="SLB19"/>
      <c r="SLC19"/>
      <c r="SLD19"/>
      <c r="SLE19"/>
      <c r="SLF19"/>
      <c r="SLG19"/>
      <c r="SLH19"/>
      <c r="SLI19"/>
      <c r="SLJ19"/>
      <c r="SLK19"/>
      <c r="SLL19"/>
      <c r="SLM19"/>
      <c r="SLN19"/>
      <c r="SLO19"/>
      <c r="SLP19"/>
      <c r="SLQ19"/>
      <c r="SLR19"/>
      <c r="SLS19"/>
      <c r="SLT19"/>
      <c r="SLU19"/>
      <c r="SLV19"/>
      <c r="SLW19"/>
      <c r="SLX19"/>
      <c r="SLY19"/>
      <c r="SLZ19"/>
      <c r="SMA19"/>
      <c r="SMB19"/>
      <c r="SMC19"/>
      <c r="SMD19"/>
      <c r="SME19"/>
      <c r="SMF19"/>
      <c r="SMG19"/>
      <c r="SMH19"/>
      <c r="SMI19"/>
      <c r="SMJ19"/>
      <c r="SMK19"/>
      <c r="SML19"/>
      <c r="SMM19"/>
      <c r="SMN19"/>
      <c r="SMO19"/>
      <c r="SMP19"/>
      <c r="SMQ19"/>
      <c r="SMR19"/>
      <c r="SMS19"/>
      <c r="SMT19"/>
      <c r="SMU19"/>
      <c r="SMV19"/>
      <c r="SMW19"/>
      <c r="SMX19"/>
      <c r="SMY19"/>
      <c r="SMZ19"/>
      <c r="SNA19"/>
      <c r="SNB19"/>
      <c r="SNC19"/>
      <c r="SND19"/>
      <c r="SNE19"/>
      <c r="SNF19"/>
      <c r="SNG19"/>
      <c r="SNH19"/>
      <c r="SNI19"/>
      <c r="SNJ19"/>
      <c r="SNK19"/>
      <c r="SNL19"/>
      <c r="SNM19"/>
      <c r="SNN19"/>
      <c r="SNO19"/>
      <c r="SNP19"/>
      <c r="SNQ19"/>
      <c r="SNR19"/>
      <c r="SNS19"/>
      <c r="SNT19"/>
      <c r="SNU19"/>
      <c r="SNV19"/>
      <c r="SNW19"/>
      <c r="SNX19"/>
      <c r="SNY19"/>
      <c r="SNZ19"/>
      <c r="SOA19"/>
      <c r="SOB19"/>
      <c r="SOC19"/>
      <c r="SOD19"/>
      <c r="SOE19"/>
      <c r="SOF19"/>
      <c r="SOG19"/>
      <c r="SOH19"/>
      <c r="SOI19"/>
      <c r="SOJ19"/>
      <c r="SOK19"/>
      <c r="SOL19"/>
      <c r="SOM19"/>
      <c r="SON19"/>
      <c r="SOO19"/>
      <c r="SOP19"/>
      <c r="SOQ19"/>
      <c r="SOR19"/>
      <c r="SOS19"/>
      <c r="SOT19"/>
      <c r="SOU19"/>
      <c r="SOV19"/>
      <c r="SOW19"/>
      <c r="SOX19"/>
      <c r="SOY19"/>
      <c r="SOZ19"/>
      <c r="SPA19"/>
      <c r="SPB19"/>
      <c r="SPC19"/>
      <c r="SPD19"/>
      <c r="SPE19"/>
      <c r="SPF19"/>
      <c r="SPG19"/>
      <c r="SPH19"/>
      <c r="SPI19"/>
      <c r="SPJ19"/>
      <c r="SPK19"/>
      <c r="SPL19"/>
      <c r="SPM19"/>
      <c r="SPN19"/>
      <c r="SPO19"/>
      <c r="SPP19"/>
      <c r="SPQ19"/>
      <c r="SPR19"/>
      <c r="SPS19"/>
      <c r="SPT19"/>
      <c r="SPU19"/>
      <c r="SPV19"/>
      <c r="SPW19"/>
      <c r="SPX19"/>
      <c r="SPY19"/>
      <c r="SPZ19"/>
      <c r="SQA19"/>
      <c r="SQB19"/>
      <c r="SQC19"/>
      <c r="SQD19"/>
      <c r="SQE19"/>
      <c r="SQF19"/>
      <c r="SQG19"/>
      <c r="SQH19"/>
      <c r="SQI19"/>
      <c r="SQJ19"/>
      <c r="SQK19"/>
      <c r="SQL19"/>
      <c r="SQM19"/>
      <c r="SQN19"/>
      <c r="SQO19"/>
      <c r="SQP19"/>
      <c r="SQQ19"/>
      <c r="SQR19"/>
      <c r="SQS19"/>
      <c r="SQT19"/>
      <c r="SQU19"/>
      <c r="SQV19"/>
      <c r="SQW19"/>
      <c r="SQX19"/>
      <c r="SQY19"/>
      <c r="SQZ19"/>
      <c r="SRA19"/>
      <c r="SRB19"/>
      <c r="SRC19"/>
      <c r="SRD19"/>
      <c r="SRE19"/>
      <c r="SRF19"/>
      <c r="SRG19"/>
      <c r="SRH19"/>
      <c r="SRI19"/>
      <c r="SRJ19"/>
      <c r="SRK19"/>
      <c r="SRL19"/>
      <c r="SRM19"/>
      <c r="SRN19"/>
      <c r="SRO19"/>
      <c r="SRP19"/>
      <c r="SRQ19"/>
      <c r="SRR19"/>
      <c r="SRS19"/>
      <c r="SRT19"/>
      <c r="SRU19"/>
      <c r="SRV19"/>
      <c r="SRW19"/>
      <c r="SRX19"/>
      <c r="SRY19"/>
      <c r="SRZ19"/>
      <c r="SSA19"/>
      <c r="SSB19"/>
      <c r="SSC19"/>
      <c r="SSD19"/>
      <c r="SSE19"/>
      <c r="SSF19"/>
      <c r="SSG19"/>
      <c r="SSH19"/>
      <c r="SSI19"/>
      <c r="SSJ19"/>
      <c r="SSK19"/>
      <c r="SSL19"/>
      <c r="SSM19"/>
      <c r="SSN19"/>
      <c r="SSO19"/>
      <c r="SSP19"/>
      <c r="SSQ19"/>
      <c r="SSR19"/>
      <c r="SSS19"/>
      <c r="SST19"/>
      <c r="SSU19"/>
      <c r="SSV19"/>
      <c r="SSW19"/>
      <c r="SSX19"/>
      <c r="SSY19"/>
      <c r="SSZ19"/>
      <c r="STA19"/>
      <c r="STB19"/>
      <c r="STC19"/>
      <c r="STD19"/>
      <c r="STE19"/>
      <c r="STF19"/>
      <c r="STG19"/>
      <c r="STH19"/>
      <c r="STI19"/>
      <c r="STJ19"/>
      <c r="STK19"/>
      <c r="STL19"/>
      <c r="STM19"/>
      <c r="STN19"/>
      <c r="STO19"/>
      <c r="STP19"/>
      <c r="STQ19"/>
      <c r="STR19"/>
      <c r="STS19"/>
      <c r="STT19"/>
      <c r="STU19"/>
      <c r="STV19"/>
      <c r="STW19"/>
      <c r="STX19"/>
      <c r="STY19"/>
      <c r="STZ19"/>
      <c r="SUA19"/>
      <c r="SUB19"/>
      <c r="SUC19"/>
      <c r="SUD19"/>
      <c r="SUE19"/>
      <c r="SUF19"/>
      <c r="SUG19"/>
      <c r="SUH19"/>
      <c r="SUI19"/>
      <c r="SUJ19"/>
      <c r="SUK19"/>
      <c r="SUL19"/>
      <c r="SUM19"/>
      <c r="SUN19"/>
      <c r="SUO19"/>
      <c r="SUP19"/>
      <c r="SUQ19"/>
      <c r="SUR19"/>
      <c r="SUS19"/>
      <c r="SUT19"/>
      <c r="SUU19"/>
      <c r="SUV19"/>
      <c r="SUW19"/>
      <c r="SUX19"/>
      <c r="SUY19"/>
      <c r="SUZ19"/>
      <c r="SVA19"/>
      <c r="SVB19"/>
      <c r="SVC19"/>
      <c r="SVD19"/>
      <c r="SVE19"/>
      <c r="SVF19"/>
      <c r="SVG19"/>
      <c r="SVH19"/>
      <c r="SVI19"/>
      <c r="SVJ19"/>
      <c r="SVK19"/>
      <c r="SVL19"/>
      <c r="SVM19"/>
      <c r="SVN19"/>
      <c r="SVO19"/>
      <c r="SVP19"/>
      <c r="SVQ19"/>
      <c r="SVR19"/>
      <c r="SVS19"/>
      <c r="SVT19"/>
      <c r="SVU19"/>
      <c r="SVV19"/>
      <c r="SVW19"/>
      <c r="SVX19"/>
      <c r="SVY19"/>
      <c r="SVZ19"/>
      <c r="SWA19"/>
      <c r="SWB19"/>
      <c r="SWC19"/>
      <c r="SWD19"/>
      <c r="SWE19"/>
      <c r="SWF19"/>
      <c r="SWG19"/>
      <c r="SWH19"/>
      <c r="SWI19"/>
      <c r="SWJ19"/>
      <c r="SWK19"/>
      <c r="SWL19"/>
      <c r="SWM19"/>
      <c r="SWN19"/>
      <c r="SWO19"/>
      <c r="SWP19"/>
      <c r="SWQ19"/>
      <c r="SWR19"/>
      <c r="SWS19"/>
      <c r="SWT19"/>
      <c r="SWU19"/>
      <c r="SWV19"/>
      <c r="SWW19"/>
      <c r="SWX19"/>
      <c r="SWY19"/>
      <c r="SWZ19"/>
      <c r="SXA19"/>
      <c r="SXB19"/>
      <c r="SXC19"/>
      <c r="SXD19"/>
      <c r="SXE19"/>
      <c r="SXF19"/>
      <c r="SXG19"/>
      <c r="SXH19"/>
      <c r="SXI19"/>
      <c r="SXJ19"/>
      <c r="SXK19"/>
      <c r="SXL19"/>
      <c r="SXM19"/>
      <c r="SXN19"/>
      <c r="SXO19"/>
      <c r="SXP19"/>
      <c r="SXQ19"/>
      <c r="SXR19"/>
      <c r="SXS19"/>
      <c r="SXT19"/>
      <c r="SXU19"/>
      <c r="SXV19"/>
      <c r="SXW19"/>
      <c r="SXX19"/>
      <c r="SXY19"/>
      <c r="SXZ19"/>
      <c r="SYA19"/>
      <c r="SYB19"/>
      <c r="SYC19"/>
      <c r="SYD19"/>
      <c r="SYE19"/>
      <c r="SYF19"/>
      <c r="SYG19"/>
      <c r="SYH19"/>
      <c r="SYI19"/>
      <c r="SYJ19"/>
      <c r="SYK19"/>
      <c r="SYL19"/>
      <c r="SYM19"/>
      <c r="SYN19"/>
      <c r="SYO19"/>
      <c r="SYP19"/>
      <c r="SYQ19"/>
      <c r="SYR19"/>
      <c r="SYS19"/>
      <c r="SYT19"/>
      <c r="SYU19"/>
      <c r="SYV19"/>
      <c r="SYW19"/>
      <c r="SYX19"/>
      <c r="SYY19"/>
      <c r="SYZ19"/>
      <c r="SZA19"/>
      <c r="SZB19"/>
      <c r="SZC19"/>
      <c r="SZD19"/>
      <c r="SZE19"/>
      <c r="SZF19"/>
      <c r="SZG19"/>
      <c r="SZH19"/>
      <c r="SZI19"/>
      <c r="SZJ19"/>
      <c r="SZK19"/>
      <c r="SZL19"/>
      <c r="SZM19"/>
      <c r="SZN19"/>
      <c r="SZO19"/>
      <c r="SZP19"/>
      <c r="SZQ19"/>
      <c r="SZR19"/>
      <c r="SZS19"/>
      <c r="SZT19"/>
      <c r="SZU19"/>
      <c r="SZV19"/>
      <c r="SZW19"/>
      <c r="SZX19"/>
      <c r="SZY19"/>
      <c r="SZZ19"/>
      <c r="TAA19"/>
      <c r="TAB19"/>
      <c r="TAC19"/>
      <c r="TAD19"/>
      <c r="TAE19"/>
      <c r="TAF19"/>
      <c r="TAG19"/>
      <c r="TAH19"/>
      <c r="TAI19"/>
      <c r="TAJ19"/>
      <c r="TAK19"/>
      <c r="TAL19"/>
      <c r="TAM19"/>
      <c r="TAN19"/>
      <c r="TAO19"/>
      <c r="TAP19"/>
      <c r="TAQ19"/>
      <c r="TAR19"/>
      <c r="TAS19"/>
      <c r="TAT19"/>
      <c r="TAU19"/>
      <c r="TAV19"/>
      <c r="TAW19"/>
      <c r="TAX19"/>
      <c r="TAY19"/>
      <c r="TAZ19"/>
      <c r="TBA19"/>
      <c r="TBB19"/>
      <c r="TBC19"/>
      <c r="TBD19"/>
      <c r="TBE19"/>
      <c r="TBF19"/>
      <c r="TBG19"/>
      <c r="TBH19"/>
      <c r="TBI19"/>
      <c r="TBJ19"/>
      <c r="TBK19"/>
      <c r="TBL19"/>
      <c r="TBM19"/>
      <c r="TBN19"/>
      <c r="TBO19"/>
      <c r="TBP19"/>
      <c r="TBQ19"/>
      <c r="TBR19"/>
      <c r="TBS19"/>
      <c r="TBT19"/>
      <c r="TBU19"/>
      <c r="TBV19"/>
      <c r="TBW19"/>
      <c r="TBX19"/>
      <c r="TBY19"/>
      <c r="TBZ19"/>
      <c r="TCA19"/>
      <c r="TCB19"/>
      <c r="TCC19"/>
      <c r="TCD19"/>
      <c r="TCE19"/>
      <c r="TCF19"/>
      <c r="TCG19"/>
      <c r="TCH19"/>
      <c r="TCI19"/>
      <c r="TCJ19"/>
      <c r="TCK19"/>
      <c r="TCL19"/>
      <c r="TCM19"/>
      <c r="TCN19"/>
      <c r="TCO19"/>
      <c r="TCP19"/>
      <c r="TCQ19"/>
      <c r="TCR19"/>
      <c r="TCS19"/>
      <c r="TCT19"/>
      <c r="TCU19"/>
      <c r="TCV19"/>
      <c r="TCW19"/>
      <c r="TCX19"/>
      <c r="TCY19"/>
      <c r="TCZ19"/>
      <c r="TDA19"/>
      <c r="TDB19"/>
      <c r="TDC19"/>
      <c r="TDD19"/>
      <c r="TDE19"/>
      <c r="TDF19"/>
      <c r="TDG19"/>
      <c r="TDH19"/>
      <c r="TDI19"/>
      <c r="TDJ19"/>
      <c r="TDK19"/>
      <c r="TDL19"/>
      <c r="TDM19"/>
      <c r="TDN19"/>
      <c r="TDO19"/>
      <c r="TDP19"/>
      <c r="TDQ19"/>
      <c r="TDR19"/>
      <c r="TDS19"/>
      <c r="TDT19"/>
      <c r="TDU19"/>
      <c r="TDV19"/>
      <c r="TDW19"/>
      <c r="TDX19"/>
      <c r="TDY19"/>
      <c r="TDZ19"/>
      <c r="TEA19"/>
      <c r="TEB19"/>
      <c r="TEC19"/>
      <c r="TED19"/>
      <c r="TEE19"/>
      <c r="TEF19"/>
      <c r="TEG19"/>
      <c r="TEH19"/>
      <c r="TEI19"/>
      <c r="TEJ19"/>
      <c r="TEK19"/>
      <c r="TEL19"/>
      <c r="TEM19"/>
      <c r="TEN19"/>
      <c r="TEO19"/>
      <c r="TEP19"/>
      <c r="TEQ19"/>
      <c r="TER19"/>
      <c r="TES19"/>
      <c r="TET19"/>
      <c r="TEU19"/>
      <c r="TEV19"/>
      <c r="TEW19"/>
      <c r="TEX19"/>
      <c r="TEY19"/>
      <c r="TEZ19"/>
      <c r="TFA19"/>
      <c r="TFB19"/>
      <c r="TFC19"/>
      <c r="TFD19"/>
      <c r="TFE19"/>
      <c r="TFF19"/>
      <c r="TFG19"/>
      <c r="TFH19"/>
      <c r="TFI19"/>
      <c r="TFJ19"/>
      <c r="TFK19"/>
      <c r="TFL19"/>
      <c r="TFM19"/>
      <c r="TFN19"/>
      <c r="TFO19"/>
      <c r="TFP19"/>
      <c r="TFQ19"/>
      <c r="TFR19"/>
      <c r="TFS19"/>
      <c r="TFT19"/>
      <c r="TFU19"/>
      <c r="TFV19"/>
      <c r="TFW19"/>
      <c r="TFX19"/>
      <c r="TFY19"/>
      <c r="TFZ19"/>
      <c r="TGA19"/>
      <c r="TGB19"/>
      <c r="TGC19"/>
      <c r="TGD19"/>
      <c r="TGE19"/>
      <c r="TGF19"/>
      <c r="TGG19"/>
      <c r="TGH19"/>
      <c r="TGI19"/>
      <c r="TGJ19"/>
      <c r="TGK19"/>
      <c r="TGL19"/>
      <c r="TGM19"/>
      <c r="TGN19"/>
      <c r="TGO19"/>
      <c r="TGP19"/>
      <c r="TGQ19"/>
      <c r="TGR19"/>
      <c r="TGS19"/>
      <c r="TGT19"/>
      <c r="TGU19"/>
      <c r="TGV19"/>
      <c r="TGW19"/>
      <c r="TGX19"/>
      <c r="TGY19"/>
      <c r="TGZ19"/>
      <c r="THA19"/>
      <c r="THB19"/>
      <c r="THC19"/>
      <c r="THD19"/>
      <c r="THE19"/>
      <c r="THF19"/>
      <c r="THG19"/>
      <c r="THH19"/>
      <c r="THI19"/>
      <c r="THJ19"/>
      <c r="THK19"/>
      <c r="THL19"/>
      <c r="THM19"/>
      <c r="THN19"/>
      <c r="THO19"/>
      <c r="THP19"/>
      <c r="THQ19"/>
      <c r="THR19"/>
      <c r="THS19"/>
      <c r="THT19"/>
      <c r="THU19"/>
      <c r="THV19"/>
      <c r="THW19"/>
      <c r="THX19"/>
      <c r="THY19"/>
      <c r="THZ19"/>
      <c r="TIA19"/>
      <c r="TIB19"/>
      <c r="TIC19"/>
      <c r="TID19"/>
      <c r="TIE19"/>
      <c r="TIF19"/>
      <c r="TIG19"/>
      <c r="TIH19"/>
      <c r="TII19"/>
      <c r="TIJ19"/>
      <c r="TIK19"/>
      <c r="TIL19"/>
      <c r="TIM19"/>
      <c r="TIN19"/>
      <c r="TIO19"/>
      <c r="TIP19"/>
      <c r="TIQ19"/>
      <c r="TIR19"/>
      <c r="TIS19"/>
      <c r="TIT19"/>
      <c r="TIU19"/>
      <c r="TIV19"/>
      <c r="TIW19"/>
      <c r="TIX19"/>
      <c r="TIY19"/>
      <c r="TIZ19"/>
      <c r="TJA19"/>
      <c r="TJB19"/>
      <c r="TJC19"/>
      <c r="TJD19"/>
      <c r="TJE19"/>
      <c r="TJF19"/>
      <c r="TJG19"/>
      <c r="TJH19"/>
      <c r="TJI19"/>
      <c r="TJJ19"/>
      <c r="TJK19"/>
      <c r="TJL19"/>
      <c r="TJM19"/>
      <c r="TJN19"/>
      <c r="TJO19"/>
      <c r="TJP19"/>
      <c r="TJQ19"/>
      <c r="TJR19"/>
      <c r="TJS19"/>
      <c r="TJT19"/>
      <c r="TJU19"/>
      <c r="TJV19"/>
      <c r="TJW19"/>
      <c r="TJX19"/>
      <c r="TJY19"/>
      <c r="TJZ19"/>
      <c r="TKA19"/>
      <c r="TKB19"/>
      <c r="TKC19"/>
      <c r="TKD19"/>
      <c r="TKE19"/>
      <c r="TKF19"/>
      <c r="TKG19"/>
      <c r="TKH19"/>
      <c r="TKI19"/>
      <c r="TKJ19"/>
      <c r="TKK19"/>
      <c r="TKL19"/>
      <c r="TKM19"/>
      <c r="TKN19"/>
      <c r="TKO19"/>
      <c r="TKP19"/>
      <c r="TKQ19"/>
      <c r="TKR19"/>
      <c r="TKS19"/>
      <c r="TKT19"/>
      <c r="TKU19"/>
      <c r="TKV19"/>
      <c r="TKW19"/>
      <c r="TKX19"/>
      <c r="TKY19"/>
      <c r="TKZ19"/>
      <c r="TLA19"/>
      <c r="TLB19"/>
      <c r="TLC19"/>
      <c r="TLD19"/>
      <c r="TLE19"/>
      <c r="TLF19"/>
      <c r="TLG19"/>
      <c r="TLH19"/>
      <c r="TLI19"/>
      <c r="TLJ19"/>
      <c r="TLK19"/>
      <c r="TLL19"/>
      <c r="TLM19"/>
      <c r="TLN19"/>
      <c r="TLO19"/>
      <c r="TLP19"/>
      <c r="TLQ19"/>
      <c r="TLR19"/>
      <c r="TLS19"/>
      <c r="TLT19"/>
      <c r="TLU19"/>
      <c r="TLV19"/>
      <c r="TLW19"/>
      <c r="TLX19"/>
      <c r="TLY19"/>
      <c r="TLZ19"/>
      <c r="TMA19"/>
      <c r="TMB19"/>
      <c r="TMC19"/>
      <c r="TMD19"/>
      <c r="TME19"/>
      <c r="TMF19"/>
      <c r="TMG19"/>
      <c r="TMH19"/>
      <c r="TMI19"/>
      <c r="TMJ19"/>
      <c r="TMK19"/>
      <c r="TML19"/>
      <c r="TMM19"/>
      <c r="TMN19"/>
      <c r="TMO19"/>
      <c r="TMP19"/>
      <c r="TMQ19"/>
      <c r="TMR19"/>
      <c r="TMS19"/>
      <c r="TMT19"/>
      <c r="TMU19"/>
      <c r="TMV19"/>
      <c r="TMW19"/>
      <c r="TMX19"/>
      <c r="TMY19"/>
      <c r="TMZ19"/>
      <c r="TNA19"/>
      <c r="TNB19"/>
      <c r="TNC19"/>
      <c r="TND19"/>
      <c r="TNE19"/>
      <c r="TNF19"/>
      <c r="TNG19"/>
      <c r="TNH19"/>
      <c r="TNI19"/>
      <c r="TNJ19"/>
      <c r="TNK19"/>
      <c r="TNL19"/>
      <c r="TNM19"/>
      <c r="TNN19"/>
      <c r="TNO19"/>
      <c r="TNP19"/>
      <c r="TNQ19"/>
      <c r="TNR19"/>
      <c r="TNS19"/>
      <c r="TNT19"/>
      <c r="TNU19"/>
      <c r="TNV19"/>
      <c r="TNW19"/>
      <c r="TNX19"/>
      <c r="TNY19"/>
      <c r="TNZ19"/>
      <c r="TOA19"/>
      <c r="TOB19"/>
      <c r="TOC19"/>
      <c r="TOD19"/>
      <c r="TOE19"/>
      <c r="TOF19"/>
      <c r="TOG19"/>
      <c r="TOH19"/>
      <c r="TOI19"/>
      <c r="TOJ19"/>
      <c r="TOK19"/>
      <c r="TOL19"/>
      <c r="TOM19"/>
      <c r="TON19"/>
      <c r="TOO19"/>
      <c r="TOP19"/>
      <c r="TOQ19"/>
      <c r="TOR19"/>
      <c r="TOS19"/>
      <c r="TOT19"/>
      <c r="TOU19"/>
      <c r="TOV19"/>
      <c r="TOW19"/>
      <c r="TOX19"/>
      <c r="TOY19"/>
      <c r="TOZ19"/>
      <c r="TPA19"/>
      <c r="TPB19"/>
      <c r="TPC19"/>
      <c r="TPD19"/>
      <c r="TPE19"/>
      <c r="TPF19"/>
      <c r="TPG19"/>
      <c r="TPH19"/>
      <c r="TPI19"/>
      <c r="TPJ19"/>
      <c r="TPK19"/>
      <c r="TPL19"/>
      <c r="TPM19"/>
      <c r="TPN19"/>
      <c r="TPO19"/>
      <c r="TPP19"/>
      <c r="TPQ19"/>
      <c r="TPR19"/>
      <c r="TPS19"/>
      <c r="TPT19"/>
      <c r="TPU19"/>
      <c r="TPV19"/>
      <c r="TPW19"/>
      <c r="TPX19"/>
      <c r="TPY19"/>
      <c r="TPZ19"/>
      <c r="TQA19"/>
      <c r="TQB19"/>
      <c r="TQC19"/>
      <c r="TQD19"/>
      <c r="TQE19"/>
      <c r="TQF19"/>
      <c r="TQG19"/>
      <c r="TQH19"/>
      <c r="TQI19"/>
      <c r="TQJ19"/>
      <c r="TQK19"/>
      <c r="TQL19"/>
      <c r="TQM19"/>
      <c r="TQN19"/>
      <c r="TQO19"/>
      <c r="TQP19"/>
      <c r="TQQ19"/>
      <c r="TQR19"/>
      <c r="TQS19"/>
      <c r="TQT19"/>
      <c r="TQU19"/>
      <c r="TQV19"/>
      <c r="TQW19"/>
      <c r="TQX19"/>
      <c r="TQY19"/>
      <c r="TQZ19"/>
      <c r="TRA19"/>
      <c r="TRB19"/>
      <c r="TRC19"/>
      <c r="TRD19"/>
      <c r="TRE19"/>
      <c r="TRF19"/>
      <c r="TRG19"/>
      <c r="TRH19"/>
      <c r="TRI19"/>
      <c r="TRJ19"/>
      <c r="TRK19"/>
      <c r="TRL19"/>
      <c r="TRM19"/>
      <c r="TRN19"/>
      <c r="TRO19"/>
      <c r="TRP19"/>
      <c r="TRQ19"/>
      <c r="TRR19"/>
      <c r="TRS19"/>
      <c r="TRT19"/>
      <c r="TRU19"/>
      <c r="TRV19"/>
      <c r="TRW19"/>
      <c r="TRX19"/>
      <c r="TRY19"/>
      <c r="TRZ19"/>
      <c r="TSA19"/>
      <c r="TSB19"/>
      <c r="TSC19"/>
      <c r="TSD19"/>
      <c r="TSE19"/>
      <c r="TSF19"/>
      <c r="TSG19"/>
      <c r="TSH19"/>
      <c r="TSI19"/>
      <c r="TSJ19"/>
      <c r="TSK19"/>
      <c r="TSL19"/>
      <c r="TSM19"/>
      <c r="TSN19"/>
      <c r="TSO19"/>
      <c r="TSP19"/>
      <c r="TSQ19"/>
      <c r="TSR19"/>
      <c r="TSS19"/>
      <c r="TST19"/>
      <c r="TSU19"/>
      <c r="TSV19"/>
      <c r="TSW19"/>
      <c r="TSX19"/>
      <c r="TSY19"/>
      <c r="TSZ19"/>
      <c r="TTA19"/>
      <c r="TTB19"/>
      <c r="TTC19"/>
      <c r="TTD19"/>
      <c r="TTE19"/>
      <c r="TTF19"/>
      <c r="TTG19"/>
      <c r="TTH19"/>
      <c r="TTI19"/>
      <c r="TTJ19"/>
      <c r="TTK19"/>
      <c r="TTL19"/>
      <c r="TTM19"/>
      <c r="TTN19"/>
      <c r="TTO19"/>
      <c r="TTP19"/>
      <c r="TTQ19"/>
      <c r="TTR19"/>
      <c r="TTS19"/>
      <c r="TTT19"/>
      <c r="TTU19"/>
      <c r="TTV19"/>
      <c r="TTW19"/>
      <c r="TTX19"/>
      <c r="TTY19"/>
      <c r="TTZ19"/>
      <c r="TUA19"/>
      <c r="TUB19"/>
      <c r="TUC19"/>
      <c r="TUD19"/>
      <c r="TUE19"/>
      <c r="TUF19"/>
      <c r="TUG19"/>
      <c r="TUH19"/>
      <c r="TUI19"/>
      <c r="TUJ19"/>
      <c r="TUK19"/>
      <c r="TUL19"/>
      <c r="TUM19"/>
      <c r="TUN19"/>
      <c r="TUO19"/>
      <c r="TUP19"/>
      <c r="TUQ19"/>
      <c r="TUR19"/>
      <c r="TUS19"/>
      <c r="TUT19"/>
      <c r="TUU19"/>
      <c r="TUV19"/>
      <c r="TUW19"/>
      <c r="TUX19"/>
      <c r="TUY19"/>
      <c r="TUZ19"/>
      <c r="TVA19"/>
      <c r="TVB19"/>
      <c r="TVC19"/>
      <c r="TVD19"/>
      <c r="TVE19"/>
      <c r="TVF19"/>
      <c r="TVG19"/>
      <c r="TVH19"/>
      <c r="TVI19"/>
      <c r="TVJ19"/>
      <c r="TVK19"/>
      <c r="TVL19"/>
      <c r="TVM19"/>
      <c r="TVN19"/>
      <c r="TVO19"/>
      <c r="TVP19"/>
      <c r="TVQ19"/>
      <c r="TVR19"/>
      <c r="TVS19"/>
      <c r="TVT19"/>
      <c r="TVU19"/>
      <c r="TVV19"/>
      <c r="TVW19"/>
      <c r="TVX19"/>
      <c r="TVY19"/>
      <c r="TVZ19"/>
      <c r="TWA19"/>
      <c r="TWB19"/>
      <c r="TWC19"/>
      <c r="TWD19"/>
      <c r="TWE19"/>
      <c r="TWF19"/>
      <c r="TWG19"/>
      <c r="TWH19"/>
      <c r="TWI19"/>
      <c r="TWJ19"/>
      <c r="TWK19"/>
      <c r="TWL19"/>
      <c r="TWM19"/>
      <c r="TWN19"/>
      <c r="TWO19"/>
      <c r="TWP19"/>
      <c r="TWQ19"/>
      <c r="TWR19"/>
      <c r="TWS19"/>
      <c r="TWT19"/>
      <c r="TWU19"/>
      <c r="TWV19"/>
      <c r="TWW19"/>
      <c r="TWX19"/>
      <c r="TWY19"/>
      <c r="TWZ19"/>
      <c r="TXA19"/>
      <c r="TXB19"/>
      <c r="TXC19"/>
      <c r="TXD19"/>
      <c r="TXE19"/>
      <c r="TXF19"/>
      <c r="TXG19"/>
      <c r="TXH19"/>
      <c r="TXI19"/>
      <c r="TXJ19"/>
      <c r="TXK19"/>
      <c r="TXL19"/>
      <c r="TXM19"/>
      <c r="TXN19"/>
      <c r="TXO19"/>
      <c r="TXP19"/>
      <c r="TXQ19"/>
      <c r="TXR19"/>
      <c r="TXS19"/>
      <c r="TXT19"/>
      <c r="TXU19"/>
      <c r="TXV19"/>
      <c r="TXW19"/>
      <c r="TXX19"/>
      <c r="TXY19"/>
      <c r="TXZ19"/>
      <c r="TYA19"/>
      <c r="TYB19"/>
      <c r="TYC19"/>
      <c r="TYD19"/>
      <c r="TYE19"/>
      <c r="TYF19"/>
      <c r="TYG19"/>
      <c r="TYH19"/>
      <c r="TYI19"/>
      <c r="TYJ19"/>
      <c r="TYK19"/>
      <c r="TYL19"/>
      <c r="TYM19"/>
      <c r="TYN19"/>
      <c r="TYO19"/>
      <c r="TYP19"/>
      <c r="TYQ19"/>
      <c r="TYR19"/>
      <c r="TYS19"/>
      <c r="TYT19"/>
      <c r="TYU19"/>
      <c r="TYV19"/>
      <c r="TYW19"/>
      <c r="TYX19"/>
      <c r="TYY19"/>
      <c r="TYZ19"/>
      <c r="TZA19"/>
      <c r="TZB19"/>
      <c r="TZC19"/>
      <c r="TZD19"/>
      <c r="TZE19"/>
      <c r="TZF19"/>
      <c r="TZG19"/>
      <c r="TZH19"/>
      <c r="TZI19"/>
      <c r="TZJ19"/>
      <c r="TZK19"/>
      <c r="TZL19"/>
      <c r="TZM19"/>
      <c r="TZN19"/>
      <c r="TZO19"/>
      <c r="TZP19"/>
      <c r="TZQ19"/>
      <c r="TZR19"/>
      <c r="TZS19"/>
      <c r="TZT19"/>
      <c r="TZU19"/>
      <c r="TZV19"/>
      <c r="TZW19"/>
      <c r="TZX19"/>
      <c r="TZY19"/>
      <c r="TZZ19"/>
      <c r="UAA19"/>
      <c r="UAB19"/>
      <c r="UAC19"/>
      <c r="UAD19"/>
      <c r="UAE19"/>
      <c r="UAF19"/>
      <c r="UAG19"/>
      <c r="UAH19"/>
      <c r="UAI19"/>
      <c r="UAJ19"/>
      <c r="UAK19"/>
      <c r="UAL19"/>
      <c r="UAM19"/>
      <c r="UAN19"/>
      <c r="UAO19"/>
      <c r="UAP19"/>
      <c r="UAQ19"/>
      <c r="UAR19"/>
      <c r="UAS19"/>
      <c r="UAT19"/>
      <c r="UAU19"/>
      <c r="UAV19"/>
      <c r="UAW19"/>
      <c r="UAX19"/>
      <c r="UAY19"/>
      <c r="UAZ19"/>
      <c r="UBA19"/>
      <c r="UBB19"/>
      <c r="UBC19"/>
      <c r="UBD19"/>
      <c r="UBE19"/>
      <c r="UBF19"/>
      <c r="UBG19"/>
      <c r="UBH19"/>
      <c r="UBI19"/>
      <c r="UBJ19"/>
      <c r="UBK19"/>
      <c r="UBL19"/>
      <c r="UBM19"/>
      <c r="UBN19"/>
      <c r="UBO19"/>
      <c r="UBP19"/>
      <c r="UBQ19"/>
      <c r="UBR19"/>
      <c r="UBS19"/>
      <c r="UBT19"/>
      <c r="UBU19"/>
      <c r="UBV19"/>
      <c r="UBW19"/>
      <c r="UBX19"/>
      <c r="UBY19"/>
      <c r="UBZ19"/>
      <c r="UCA19"/>
      <c r="UCB19"/>
      <c r="UCC19"/>
      <c r="UCD19"/>
      <c r="UCE19"/>
      <c r="UCF19"/>
      <c r="UCG19"/>
      <c r="UCH19"/>
      <c r="UCI19"/>
      <c r="UCJ19"/>
      <c r="UCK19"/>
      <c r="UCL19"/>
      <c r="UCM19"/>
      <c r="UCN19"/>
      <c r="UCO19"/>
      <c r="UCP19"/>
      <c r="UCQ19"/>
      <c r="UCR19"/>
      <c r="UCS19"/>
      <c r="UCT19"/>
      <c r="UCU19"/>
      <c r="UCV19"/>
      <c r="UCW19"/>
      <c r="UCX19"/>
      <c r="UCY19"/>
      <c r="UCZ19"/>
      <c r="UDA19"/>
      <c r="UDB19"/>
      <c r="UDC19"/>
      <c r="UDD19"/>
      <c r="UDE19"/>
      <c r="UDF19"/>
      <c r="UDG19"/>
      <c r="UDH19"/>
      <c r="UDI19"/>
      <c r="UDJ19"/>
      <c r="UDK19"/>
      <c r="UDL19"/>
      <c r="UDM19"/>
      <c r="UDN19"/>
      <c r="UDO19"/>
      <c r="UDP19"/>
      <c r="UDQ19"/>
      <c r="UDR19"/>
      <c r="UDS19"/>
      <c r="UDT19"/>
      <c r="UDU19"/>
      <c r="UDV19"/>
      <c r="UDW19"/>
      <c r="UDX19"/>
      <c r="UDY19"/>
      <c r="UDZ19"/>
      <c r="UEA19"/>
      <c r="UEB19"/>
      <c r="UEC19"/>
      <c r="UED19"/>
      <c r="UEE19"/>
      <c r="UEF19"/>
      <c r="UEG19"/>
      <c r="UEH19"/>
      <c r="UEI19"/>
      <c r="UEJ19"/>
      <c r="UEK19"/>
      <c r="UEL19"/>
      <c r="UEM19"/>
      <c r="UEN19"/>
      <c r="UEO19"/>
      <c r="UEP19"/>
      <c r="UEQ19"/>
      <c r="UER19"/>
      <c r="UES19"/>
      <c r="UET19"/>
      <c r="UEU19"/>
      <c r="UEV19"/>
      <c r="UEW19"/>
      <c r="UEX19"/>
      <c r="UEY19"/>
      <c r="UEZ19"/>
      <c r="UFA19"/>
      <c r="UFB19"/>
      <c r="UFC19"/>
      <c r="UFD19"/>
      <c r="UFE19"/>
      <c r="UFF19"/>
      <c r="UFG19"/>
      <c r="UFH19"/>
      <c r="UFI19"/>
      <c r="UFJ19"/>
      <c r="UFK19"/>
      <c r="UFL19"/>
      <c r="UFM19"/>
      <c r="UFN19"/>
      <c r="UFO19"/>
      <c r="UFP19"/>
      <c r="UFQ19"/>
      <c r="UFR19"/>
      <c r="UFS19"/>
      <c r="UFT19"/>
      <c r="UFU19"/>
      <c r="UFV19"/>
      <c r="UFW19"/>
      <c r="UFX19"/>
      <c r="UFY19"/>
      <c r="UFZ19"/>
      <c r="UGA19"/>
      <c r="UGB19"/>
      <c r="UGC19"/>
      <c r="UGD19"/>
      <c r="UGE19"/>
      <c r="UGF19"/>
      <c r="UGG19"/>
      <c r="UGH19"/>
      <c r="UGI19"/>
      <c r="UGJ19"/>
      <c r="UGK19"/>
      <c r="UGL19"/>
      <c r="UGM19"/>
      <c r="UGN19"/>
      <c r="UGO19"/>
      <c r="UGP19"/>
      <c r="UGQ19"/>
      <c r="UGR19"/>
      <c r="UGS19"/>
      <c r="UGT19"/>
      <c r="UGU19"/>
      <c r="UGV19"/>
      <c r="UGW19"/>
      <c r="UGX19"/>
      <c r="UGY19"/>
      <c r="UGZ19"/>
      <c r="UHA19"/>
      <c r="UHB19"/>
      <c r="UHC19"/>
      <c r="UHD19"/>
      <c r="UHE19"/>
      <c r="UHF19"/>
      <c r="UHG19"/>
      <c r="UHH19"/>
      <c r="UHI19"/>
      <c r="UHJ19"/>
      <c r="UHK19"/>
      <c r="UHL19"/>
      <c r="UHM19"/>
      <c r="UHN19"/>
      <c r="UHO19"/>
      <c r="UHP19"/>
      <c r="UHQ19"/>
      <c r="UHR19"/>
      <c r="UHS19"/>
      <c r="UHT19"/>
      <c r="UHU19"/>
      <c r="UHV19"/>
      <c r="UHW19"/>
      <c r="UHX19"/>
      <c r="UHY19"/>
      <c r="UHZ19"/>
      <c r="UIA19"/>
      <c r="UIB19"/>
      <c r="UIC19"/>
      <c r="UID19"/>
      <c r="UIE19"/>
      <c r="UIF19"/>
      <c r="UIG19"/>
      <c r="UIH19"/>
      <c r="UII19"/>
      <c r="UIJ19"/>
      <c r="UIK19"/>
      <c r="UIL19"/>
      <c r="UIM19"/>
      <c r="UIN19"/>
      <c r="UIO19"/>
      <c r="UIP19"/>
      <c r="UIQ19"/>
      <c r="UIR19"/>
      <c r="UIS19"/>
      <c r="UIT19"/>
      <c r="UIU19"/>
      <c r="UIV19"/>
      <c r="UIW19"/>
      <c r="UIX19"/>
      <c r="UIY19"/>
      <c r="UIZ19"/>
      <c r="UJA19"/>
      <c r="UJB19"/>
      <c r="UJC19"/>
      <c r="UJD19"/>
      <c r="UJE19"/>
      <c r="UJF19"/>
      <c r="UJG19"/>
      <c r="UJH19"/>
      <c r="UJI19"/>
      <c r="UJJ19"/>
      <c r="UJK19"/>
      <c r="UJL19"/>
      <c r="UJM19"/>
      <c r="UJN19"/>
      <c r="UJO19"/>
      <c r="UJP19"/>
      <c r="UJQ19"/>
      <c r="UJR19"/>
      <c r="UJS19"/>
      <c r="UJT19"/>
      <c r="UJU19"/>
      <c r="UJV19"/>
      <c r="UJW19"/>
      <c r="UJX19"/>
      <c r="UJY19"/>
      <c r="UJZ19"/>
      <c r="UKA19"/>
      <c r="UKB19"/>
      <c r="UKC19"/>
      <c r="UKD19"/>
      <c r="UKE19"/>
      <c r="UKF19"/>
      <c r="UKG19"/>
      <c r="UKH19"/>
      <c r="UKI19"/>
      <c r="UKJ19"/>
      <c r="UKK19"/>
      <c r="UKL19"/>
      <c r="UKM19"/>
      <c r="UKN19"/>
      <c r="UKO19"/>
      <c r="UKP19"/>
      <c r="UKQ19"/>
      <c r="UKR19"/>
      <c r="UKS19"/>
      <c r="UKT19"/>
      <c r="UKU19"/>
      <c r="UKV19"/>
      <c r="UKW19"/>
      <c r="UKX19"/>
      <c r="UKY19"/>
      <c r="UKZ19"/>
      <c r="ULA19"/>
      <c r="ULB19"/>
      <c r="ULC19"/>
      <c r="ULD19"/>
      <c r="ULE19"/>
      <c r="ULF19"/>
      <c r="ULG19"/>
      <c r="ULH19"/>
      <c r="ULI19"/>
      <c r="ULJ19"/>
      <c r="ULK19"/>
      <c r="ULL19"/>
      <c r="ULM19"/>
      <c r="ULN19"/>
      <c r="ULO19"/>
      <c r="ULP19"/>
      <c r="ULQ19"/>
      <c r="ULR19"/>
      <c r="ULS19"/>
      <c r="ULT19"/>
      <c r="ULU19"/>
      <c r="ULV19"/>
      <c r="ULW19"/>
      <c r="ULX19"/>
      <c r="ULY19"/>
      <c r="ULZ19"/>
      <c r="UMA19"/>
      <c r="UMB19"/>
      <c r="UMC19"/>
      <c r="UMD19"/>
      <c r="UME19"/>
      <c r="UMF19"/>
      <c r="UMG19"/>
      <c r="UMH19"/>
      <c r="UMI19"/>
      <c r="UMJ19"/>
      <c r="UMK19"/>
      <c r="UML19"/>
      <c r="UMM19"/>
      <c r="UMN19"/>
      <c r="UMO19"/>
      <c r="UMP19"/>
      <c r="UMQ19"/>
      <c r="UMR19"/>
      <c r="UMS19"/>
      <c r="UMT19"/>
      <c r="UMU19"/>
      <c r="UMV19"/>
      <c r="UMW19"/>
      <c r="UMX19"/>
      <c r="UMY19"/>
      <c r="UMZ19"/>
      <c r="UNA19"/>
      <c r="UNB19"/>
      <c r="UNC19"/>
      <c r="UND19"/>
      <c r="UNE19"/>
      <c r="UNF19"/>
      <c r="UNG19"/>
      <c r="UNH19"/>
      <c r="UNI19"/>
      <c r="UNJ19"/>
      <c r="UNK19"/>
      <c r="UNL19"/>
      <c r="UNM19"/>
      <c r="UNN19"/>
      <c r="UNO19"/>
      <c r="UNP19"/>
      <c r="UNQ19"/>
      <c r="UNR19"/>
      <c r="UNS19"/>
      <c r="UNT19"/>
      <c r="UNU19"/>
      <c r="UNV19"/>
      <c r="UNW19"/>
      <c r="UNX19"/>
      <c r="UNY19"/>
      <c r="UNZ19"/>
      <c r="UOA19"/>
      <c r="UOB19"/>
      <c r="UOC19"/>
      <c r="UOD19"/>
      <c r="UOE19"/>
      <c r="UOF19"/>
      <c r="UOG19"/>
      <c r="UOH19"/>
      <c r="UOI19"/>
      <c r="UOJ19"/>
      <c r="UOK19"/>
      <c r="UOL19"/>
      <c r="UOM19"/>
      <c r="UON19"/>
      <c r="UOO19"/>
      <c r="UOP19"/>
      <c r="UOQ19"/>
      <c r="UOR19"/>
      <c r="UOS19"/>
      <c r="UOT19"/>
      <c r="UOU19"/>
      <c r="UOV19"/>
      <c r="UOW19"/>
      <c r="UOX19"/>
      <c r="UOY19"/>
      <c r="UOZ19"/>
      <c r="UPA19"/>
      <c r="UPB19"/>
      <c r="UPC19"/>
      <c r="UPD19"/>
      <c r="UPE19"/>
      <c r="UPF19"/>
      <c r="UPG19"/>
      <c r="UPH19"/>
      <c r="UPI19"/>
      <c r="UPJ19"/>
      <c r="UPK19"/>
      <c r="UPL19"/>
      <c r="UPM19"/>
      <c r="UPN19"/>
      <c r="UPO19"/>
      <c r="UPP19"/>
      <c r="UPQ19"/>
      <c r="UPR19"/>
      <c r="UPS19"/>
      <c r="UPT19"/>
      <c r="UPU19"/>
      <c r="UPV19"/>
      <c r="UPW19"/>
      <c r="UPX19"/>
      <c r="UPY19"/>
      <c r="UPZ19"/>
      <c r="UQA19"/>
      <c r="UQB19"/>
      <c r="UQC19"/>
      <c r="UQD19"/>
      <c r="UQE19"/>
      <c r="UQF19"/>
      <c r="UQG19"/>
      <c r="UQH19"/>
      <c r="UQI19"/>
      <c r="UQJ19"/>
      <c r="UQK19"/>
      <c r="UQL19"/>
      <c r="UQM19"/>
      <c r="UQN19"/>
      <c r="UQO19"/>
      <c r="UQP19"/>
      <c r="UQQ19"/>
      <c r="UQR19"/>
      <c r="UQS19"/>
      <c r="UQT19"/>
      <c r="UQU19"/>
      <c r="UQV19"/>
      <c r="UQW19"/>
      <c r="UQX19"/>
      <c r="UQY19"/>
      <c r="UQZ19"/>
      <c r="URA19"/>
      <c r="URB19"/>
      <c r="URC19"/>
      <c r="URD19"/>
      <c r="URE19"/>
      <c r="URF19"/>
      <c r="URG19"/>
      <c r="URH19"/>
      <c r="URI19"/>
      <c r="URJ19"/>
      <c r="URK19"/>
      <c r="URL19"/>
      <c r="URM19"/>
      <c r="URN19"/>
      <c r="URO19"/>
      <c r="URP19"/>
      <c r="URQ19"/>
      <c r="URR19"/>
      <c r="URS19"/>
      <c r="URT19"/>
      <c r="URU19"/>
      <c r="URV19"/>
      <c r="URW19"/>
      <c r="URX19"/>
      <c r="URY19"/>
      <c r="URZ19"/>
      <c r="USA19"/>
      <c r="USB19"/>
      <c r="USC19"/>
      <c r="USD19"/>
      <c r="USE19"/>
      <c r="USF19"/>
      <c r="USG19"/>
      <c r="USH19"/>
      <c r="USI19"/>
      <c r="USJ19"/>
      <c r="USK19"/>
      <c r="USL19"/>
      <c r="USM19"/>
      <c r="USN19"/>
      <c r="USO19"/>
      <c r="USP19"/>
      <c r="USQ19"/>
      <c r="USR19"/>
      <c r="USS19"/>
      <c r="UST19"/>
      <c r="USU19"/>
      <c r="USV19"/>
      <c r="USW19"/>
      <c r="USX19"/>
      <c r="USY19"/>
      <c r="USZ19"/>
      <c r="UTA19"/>
      <c r="UTB19"/>
      <c r="UTC19"/>
      <c r="UTD19"/>
      <c r="UTE19"/>
      <c r="UTF19"/>
      <c r="UTG19"/>
      <c r="UTH19"/>
      <c r="UTI19"/>
      <c r="UTJ19"/>
      <c r="UTK19"/>
      <c r="UTL19"/>
      <c r="UTM19"/>
      <c r="UTN19"/>
      <c r="UTO19"/>
      <c r="UTP19"/>
      <c r="UTQ19"/>
      <c r="UTR19"/>
      <c r="UTS19"/>
      <c r="UTT19"/>
      <c r="UTU19"/>
      <c r="UTV19"/>
      <c r="UTW19"/>
      <c r="UTX19"/>
      <c r="UTY19"/>
      <c r="UTZ19"/>
      <c r="UUA19"/>
      <c r="UUB19"/>
      <c r="UUC19"/>
      <c r="UUD19"/>
      <c r="UUE19"/>
      <c r="UUF19"/>
      <c r="UUG19"/>
      <c r="UUH19"/>
      <c r="UUI19"/>
      <c r="UUJ19"/>
      <c r="UUK19"/>
      <c r="UUL19"/>
      <c r="UUM19"/>
      <c r="UUN19"/>
      <c r="UUO19"/>
      <c r="UUP19"/>
      <c r="UUQ19"/>
      <c r="UUR19"/>
      <c r="UUS19"/>
      <c r="UUT19"/>
      <c r="UUU19"/>
      <c r="UUV19"/>
      <c r="UUW19"/>
      <c r="UUX19"/>
      <c r="UUY19"/>
      <c r="UUZ19"/>
      <c r="UVA19"/>
      <c r="UVB19"/>
      <c r="UVC19"/>
      <c r="UVD19"/>
      <c r="UVE19"/>
      <c r="UVF19"/>
      <c r="UVG19"/>
      <c r="UVH19"/>
      <c r="UVI19"/>
      <c r="UVJ19"/>
      <c r="UVK19"/>
      <c r="UVL19"/>
      <c r="UVM19"/>
      <c r="UVN19"/>
      <c r="UVO19"/>
      <c r="UVP19"/>
      <c r="UVQ19"/>
      <c r="UVR19"/>
      <c r="UVS19"/>
      <c r="UVT19"/>
      <c r="UVU19"/>
      <c r="UVV19"/>
      <c r="UVW19"/>
      <c r="UVX19"/>
      <c r="UVY19"/>
      <c r="UVZ19"/>
      <c r="UWA19"/>
      <c r="UWB19"/>
      <c r="UWC19"/>
      <c r="UWD19"/>
      <c r="UWE19"/>
      <c r="UWF19"/>
      <c r="UWG19"/>
      <c r="UWH19"/>
      <c r="UWI19"/>
      <c r="UWJ19"/>
      <c r="UWK19"/>
      <c r="UWL19"/>
      <c r="UWM19"/>
      <c r="UWN19"/>
      <c r="UWO19"/>
      <c r="UWP19"/>
      <c r="UWQ19"/>
      <c r="UWR19"/>
      <c r="UWS19"/>
      <c r="UWT19"/>
      <c r="UWU19"/>
      <c r="UWV19"/>
      <c r="UWW19"/>
      <c r="UWX19"/>
      <c r="UWY19"/>
      <c r="UWZ19"/>
      <c r="UXA19"/>
      <c r="UXB19"/>
      <c r="UXC19"/>
      <c r="UXD19"/>
      <c r="UXE19"/>
      <c r="UXF19"/>
      <c r="UXG19"/>
      <c r="UXH19"/>
      <c r="UXI19"/>
      <c r="UXJ19"/>
      <c r="UXK19"/>
      <c r="UXL19"/>
      <c r="UXM19"/>
      <c r="UXN19"/>
      <c r="UXO19"/>
      <c r="UXP19"/>
      <c r="UXQ19"/>
      <c r="UXR19"/>
      <c r="UXS19"/>
      <c r="UXT19"/>
      <c r="UXU19"/>
      <c r="UXV19"/>
      <c r="UXW19"/>
      <c r="UXX19"/>
      <c r="UXY19"/>
      <c r="UXZ19"/>
      <c r="UYA19"/>
      <c r="UYB19"/>
      <c r="UYC19"/>
      <c r="UYD19"/>
      <c r="UYE19"/>
      <c r="UYF19"/>
      <c r="UYG19"/>
      <c r="UYH19"/>
      <c r="UYI19"/>
      <c r="UYJ19"/>
      <c r="UYK19"/>
      <c r="UYL19"/>
      <c r="UYM19"/>
      <c r="UYN19"/>
      <c r="UYO19"/>
      <c r="UYP19"/>
      <c r="UYQ19"/>
      <c r="UYR19"/>
      <c r="UYS19"/>
      <c r="UYT19"/>
      <c r="UYU19"/>
      <c r="UYV19"/>
      <c r="UYW19"/>
      <c r="UYX19"/>
      <c r="UYY19"/>
      <c r="UYZ19"/>
      <c r="UZA19"/>
      <c r="UZB19"/>
      <c r="UZC19"/>
      <c r="UZD19"/>
      <c r="UZE19"/>
      <c r="UZF19"/>
      <c r="UZG19"/>
      <c r="UZH19"/>
      <c r="UZI19"/>
      <c r="UZJ19"/>
      <c r="UZK19"/>
      <c r="UZL19"/>
      <c r="UZM19"/>
      <c r="UZN19"/>
      <c r="UZO19"/>
      <c r="UZP19"/>
      <c r="UZQ19"/>
      <c r="UZR19"/>
      <c r="UZS19"/>
      <c r="UZT19"/>
      <c r="UZU19"/>
      <c r="UZV19"/>
      <c r="UZW19"/>
      <c r="UZX19"/>
      <c r="UZY19"/>
      <c r="UZZ19"/>
      <c r="VAA19"/>
      <c r="VAB19"/>
      <c r="VAC19"/>
      <c r="VAD19"/>
      <c r="VAE19"/>
      <c r="VAF19"/>
      <c r="VAG19"/>
      <c r="VAH19"/>
      <c r="VAI19"/>
      <c r="VAJ19"/>
      <c r="VAK19"/>
      <c r="VAL19"/>
      <c r="VAM19"/>
      <c r="VAN19"/>
      <c r="VAO19"/>
      <c r="VAP19"/>
      <c r="VAQ19"/>
      <c r="VAR19"/>
      <c r="VAS19"/>
      <c r="VAT19"/>
      <c r="VAU19"/>
      <c r="VAV19"/>
      <c r="VAW19"/>
      <c r="VAX19"/>
      <c r="VAY19"/>
      <c r="VAZ19"/>
      <c r="VBA19"/>
      <c r="VBB19"/>
      <c r="VBC19"/>
      <c r="VBD19"/>
      <c r="VBE19"/>
      <c r="VBF19"/>
      <c r="VBG19"/>
      <c r="VBH19"/>
      <c r="VBI19"/>
      <c r="VBJ19"/>
      <c r="VBK19"/>
      <c r="VBL19"/>
      <c r="VBM19"/>
      <c r="VBN19"/>
      <c r="VBO19"/>
      <c r="VBP19"/>
      <c r="VBQ19"/>
      <c r="VBR19"/>
      <c r="VBS19"/>
      <c r="VBT19"/>
      <c r="VBU19"/>
      <c r="VBV19"/>
      <c r="VBW19"/>
      <c r="VBX19"/>
      <c r="VBY19"/>
      <c r="VBZ19"/>
      <c r="VCA19"/>
      <c r="VCB19"/>
      <c r="VCC19"/>
      <c r="VCD19"/>
      <c r="VCE19"/>
      <c r="VCF19"/>
      <c r="VCG19"/>
      <c r="VCH19"/>
      <c r="VCI19"/>
      <c r="VCJ19"/>
      <c r="VCK19"/>
      <c r="VCL19"/>
      <c r="VCM19"/>
      <c r="VCN19"/>
      <c r="VCO19"/>
      <c r="VCP19"/>
      <c r="VCQ19"/>
      <c r="VCR19"/>
      <c r="VCS19"/>
      <c r="VCT19"/>
      <c r="VCU19"/>
      <c r="VCV19"/>
      <c r="VCW19"/>
      <c r="VCX19"/>
      <c r="VCY19"/>
      <c r="VCZ19"/>
      <c r="VDA19"/>
      <c r="VDB19"/>
      <c r="VDC19"/>
      <c r="VDD19"/>
      <c r="VDE19"/>
      <c r="VDF19"/>
      <c r="VDG19"/>
      <c r="VDH19"/>
      <c r="VDI19"/>
      <c r="VDJ19"/>
      <c r="VDK19"/>
      <c r="VDL19"/>
      <c r="VDM19"/>
      <c r="VDN19"/>
      <c r="VDO19"/>
      <c r="VDP19"/>
      <c r="VDQ19"/>
      <c r="VDR19"/>
      <c r="VDS19"/>
      <c r="VDT19"/>
      <c r="VDU19"/>
      <c r="VDV19"/>
      <c r="VDW19"/>
      <c r="VDX19"/>
      <c r="VDY19"/>
      <c r="VDZ19"/>
      <c r="VEA19"/>
      <c r="VEB19"/>
      <c r="VEC19"/>
      <c r="VED19"/>
      <c r="VEE19"/>
      <c r="VEF19"/>
      <c r="VEG19"/>
      <c r="VEH19"/>
      <c r="VEI19"/>
      <c r="VEJ19"/>
      <c r="VEK19"/>
      <c r="VEL19"/>
      <c r="VEM19"/>
      <c r="VEN19"/>
      <c r="VEO19"/>
      <c r="VEP19"/>
      <c r="VEQ19"/>
      <c r="VER19"/>
      <c r="VES19"/>
      <c r="VET19"/>
      <c r="VEU19"/>
      <c r="VEV19"/>
      <c r="VEW19"/>
      <c r="VEX19"/>
      <c r="VEY19"/>
      <c r="VEZ19"/>
      <c r="VFA19"/>
      <c r="VFB19"/>
      <c r="VFC19"/>
      <c r="VFD19"/>
      <c r="VFE19"/>
      <c r="VFF19"/>
      <c r="VFG19"/>
      <c r="VFH19"/>
      <c r="VFI19"/>
      <c r="VFJ19"/>
      <c r="VFK19"/>
      <c r="VFL19"/>
      <c r="VFM19"/>
      <c r="VFN19"/>
      <c r="VFO19"/>
      <c r="VFP19"/>
      <c r="VFQ19"/>
      <c r="VFR19"/>
      <c r="VFS19"/>
      <c r="VFT19"/>
      <c r="VFU19"/>
      <c r="VFV19"/>
      <c r="VFW19"/>
      <c r="VFX19"/>
      <c r="VFY19"/>
      <c r="VFZ19"/>
      <c r="VGA19"/>
      <c r="VGB19"/>
      <c r="VGC19"/>
      <c r="VGD19"/>
      <c r="VGE19"/>
      <c r="VGF19"/>
      <c r="VGG19"/>
      <c r="VGH19"/>
      <c r="VGI19"/>
      <c r="VGJ19"/>
      <c r="VGK19"/>
      <c r="VGL19"/>
      <c r="VGM19"/>
      <c r="VGN19"/>
      <c r="VGO19"/>
      <c r="VGP19"/>
      <c r="VGQ19"/>
      <c r="VGR19"/>
      <c r="VGS19"/>
      <c r="VGT19"/>
      <c r="VGU19"/>
      <c r="VGV19"/>
      <c r="VGW19"/>
      <c r="VGX19"/>
      <c r="VGY19"/>
      <c r="VGZ19"/>
      <c r="VHA19"/>
      <c r="VHB19"/>
      <c r="VHC19"/>
      <c r="VHD19"/>
      <c r="VHE19"/>
      <c r="VHF19"/>
      <c r="VHG19"/>
      <c r="VHH19"/>
      <c r="VHI19"/>
      <c r="VHJ19"/>
      <c r="VHK19"/>
      <c r="VHL19"/>
      <c r="VHM19"/>
      <c r="VHN19"/>
      <c r="VHO19"/>
      <c r="VHP19"/>
      <c r="VHQ19"/>
      <c r="VHR19"/>
      <c r="VHS19"/>
      <c r="VHT19"/>
      <c r="VHU19"/>
      <c r="VHV19"/>
      <c r="VHW19"/>
      <c r="VHX19"/>
      <c r="VHY19"/>
      <c r="VHZ19"/>
      <c r="VIA19"/>
      <c r="VIB19"/>
      <c r="VIC19"/>
      <c r="VID19"/>
      <c r="VIE19"/>
      <c r="VIF19"/>
      <c r="VIG19"/>
      <c r="VIH19"/>
      <c r="VII19"/>
      <c r="VIJ19"/>
      <c r="VIK19"/>
      <c r="VIL19"/>
      <c r="VIM19"/>
      <c r="VIN19"/>
      <c r="VIO19"/>
      <c r="VIP19"/>
      <c r="VIQ19"/>
      <c r="VIR19"/>
      <c r="VIS19"/>
      <c r="VIT19"/>
      <c r="VIU19"/>
      <c r="VIV19"/>
      <c r="VIW19"/>
      <c r="VIX19"/>
      <c r="VIY19"/>
      <c r="VIZ19"/>
      <c r="VJA19"/>
      <c r="VJB19"/>
      <c r="VJC19"/>
      <c r="VJD19"/>
      <c r="VJE19"/>
      <c r="VJF19"/>
      <c r="VJG19"/>
      <c r="VJH19"/>
      <c r="VJI19"/>
      <c r="VJJ19"/>
      <c r="VJK19"/>
      <c r="VJL19"/>
      <c r="VJM19"/>
      <c r="VJN19"/>
      <c r="VJO19"/>
      <c r="VJP19"/>
      <c r="VJQ19"/>
      <c r="VJR19"/>
      <c r="VJS19"/>
      <c r="VJT19"/>
      <c r="VJU19"/>
      <c r="VJV19"/>
      <c r="VJW19"/>
      <c r="VJX19"/>
      <c r="VJY19"/>
      <c r="VJZ19"/>
      <c r="VKA19"/>
      <c r="VKB19"/>
      <c r="VKC19"/>
      <c r="VKD19"/>
      <c r="VKE19"/>
      <c r="VKF19"/>
      <c r="VKG19"/>
      <c r="VKH19"/>
      <c r="VKI19"/>
      <c r="VKJ19"/>
      <c r="VKK19"/>
      <c r="VKL19"/>
      <c r="VKM19"/>
      <c r="VKN19"/>
      <c r="VKO19"/>
      <c r="VKP19"/>
      <c r="VKQ19"/>
      <c r="VKR19"/>
      <c r="VKS19"/>
      <c r="VKT19"/>
      <c r="VKU19"/>
      <c r="VKV19"/>
      <c r="VKW19"/>
      <c r="VKX19"/>
      <c r="VKY19"/>
      <c r="VKZ19"/>
      <c r="VLA19"/>
      <c r="VLB19"/>
      <c r="VLC19"/>
      <c r="VLD19"/>
      <c r="VLE19"/>
      <c r="VLF19"/>
      <c r="VLG19"/>
      <c r="VLH19"/>
      <c r="VLI19"/>
      <c r="VLJ19"/>
      <c r="VLK19"/>
      <c r="VLL19"/>
      <c r="VLM19"/>
      <c r="VLN19"/>
      <c r="VLO19"/>
      <c r="VLP19"/>
      <c r="VLQ19"/>
      <c r="VLR19"/>
      <c r="VLS19"/>
      <c r="VLT19"/>
      <c r="VLU19"/>
      <c r="VLV19"/>
      <c r="VLW19"/>
      <c r="VLX19"/>
      <c r="VLY19"/>
      <c r="VLZ19"/>
      <c r="VMA19"/>
      <c r="VMB19"/>
      <c r="VMC19"/>
      <c r="VMD19"/>
      <c r="VME19"/>
      <c r="VMF19"/>
      <c r="VMG19"/>
      <c r="VMH19"/>
      <c r="VMI19"/>
      <c r="VMJ19"/>
      <c r="VMK19"/>
      <c r="VML19"/>
      <c r="VMM19"/>
      <c r="VMN19"/>
      <c r="VMO19"/>
      <c r="VMP19"/>
      <c r="VMQ19"/>
      <c r="VMR19"/>
      <c r="VMS19"/>
      <c r="VMT19"/>
      <c r="VMU19"/>
      <c r="VMV19"/>
      <c r="VMW19"/>
      <c r="VMX19"/>
      <c r="VMY19"/>
      <c r="VMZ19"/>
      <c r="VNA19"/>
      <c r="VNB19"/>
      <c r="VNC19"/>
      <c r="VND19"/>
      <c r="VNE19"/>
      <c r="VNF19"/>
      <c r="VNG19"/>
      <c r="VNH19"/>
      <c r="VNI19"/>
      <c r="VNJ19"/>
      <c r="VNK19"/>
      <c r="VNL19"/>
      <c r="VNM19"/>
      <c r="VNN19"/>
      <c r="VNO19"/>
      <c r="VNP19"/>
      <c r="VNQ19"/>
      <c r="VNR19"/>
      <c r="VNS19"/>
      <c r="VNT19"/>
      <c r="VNU19"/>
      <c r="VNV19"/>
      <c r="VNW19"/>
      <c r="VNX19"/>
      <c r="VNY19"/>
      <c r="VNZ19"/>
      <c r="VOA19"/>
      <c r="VOB19"/>
      <c r="VOC19"/>
      <c r="VOD19"/>
      <c r="VOE19"/>
      <c r="VOF19"/>
      <c r="VOG19"/>
      <c r="VOH19"/>
      <c r="VOI19"/>
      <c r="VOJ19"/>
      <c r="VOK19"/>
      <c r="VOL19"/>
      <c r="VOM19"/>
      <c r="VON19"/>
      <c r="VOO19"/>
      <c r="VOP19"/>
      <c r="VOQ19"/>
      <c r="VOR19"/>
      <c r="VOS19"/>
      <c r="VOT19"/>
      <c r="VOU19"/>
      <c r="VOV19"/>
      <c r="VOW19"/>
      <c r="VOX19"/>
      <c r="VOY19"/>
      <c r="VOZ19"/>
      <c r="VPA19"/>
      <c r="VPB19"/>
      <c r="VPC19"/>
      <c r="VPD19"/>
      <c r="VPE19"/>
      <c r="VPF19"/>
      <c r="VPG19"/>
      <c r="VPH19"/>
      <c r="VPI19"/>
      <c r="VPJ19"/>
      <c r="VPK19"/>
      <c r="VPL19"/>
      <c r="VPM19"/>
      <c r="VPN19"/>
      <c r="VPO19"/>
      <c r="VPP19"/>
      <c r="VPQ19"/>
      <c r="VPR19"/>
      <c r="VPS19"/>
      <c r="VPT19"/>
      <c r="VPU19"/>
      <c r="VPV19"/>
      <c r="VPW19"/>
      <c r="VPX19"/>
      <c r="VPY19"/>
      <c r="VPZ19"/>
      <c r="VQA19"/>
      <c r="VQB19"/>
      <c r="VQC19"/>
      <c r="VQD19"/>
      <c r="VQE19"/>
      <c r="VQF19"/>
      <c r="VQG19"/>
      <c r="VQH19"/>
      <c r="VQI19"/>
      <c r="VQJ19"/>
      <c r="VQK19"/>
      <c r="VQL19"/>
      <c r="VQM19"/>
      <c r="VQN19"/>
      <c r="VQO19"/>
      <c r="VQP19"/>
      <c r="VQQ19"/>
      <c r="VQR19"/>
      <c r="VQS19"/>
      <c r="VQT19"/>
      <c r="VQU19"/>
      <c r="VQV19"/>
      <c r="VQW19"/>
      <c r="VQX19"/>
      <c r="VQY19"/>
      <c r="VQZ19"/>
      <c r="VRA19"/>
      <c r="VRB19"/>
      <c r="VRC19"/>
      <c r="VRD19"/>
      <c r="VRE19"/>
      <c r="VRF19"/>
      <c r="VRG19"/>
      <c r="VRH19"/>
      <c r="VRI19"/>
      <c r="VRJ19"/>
      <c r="VRK19"/>
      <c r="VRL19"/>
      <c r="VRM19"/>
      <c r="VRN19"/>
      <c r="VRO19"/>
      <c r="VRP19"/>
      <c r="VRQ19"/>
      <c r="VRR19"/>
      <c r="VRS19"/>
      <c r="VRT19"/>
      <c r="VRU19"/>
      <c r="VRV19"/>
      <c r="VRW19"/>
      <c r="VRX19"/>
      <c r="VRY19"/>
      <c r="VRZ19"/>
      <c r="VSA19"/>
      <c r="VSB19"/>
      <c r="VSC19"/>
      <c r="VSD19"/>
      <c r="VSE19"/>
      <c r="VSF19"/>
      <c r="VSG19"/>
      <c r="VSH19"/>
      <c r="VSI19"/>
      <c r="VSJ19"/>
      <c r="VSK19"/>
      <c r="VSL19"/>
      <c r="VSM19"/>
      <c r="VSN19"/>
      <c r="VSO19"/>
      <c r="VSP19"/>
      <c r="VSQ19"/>
      <c r="VSR19"/>
      <c r="VSS19"/>
      <c r="VST19"/>
      <c r="VSU19"/>
      <c r="VSV19"/>
      <c r="VSW19"/>
      <c r="VSX19"/>
      <c r="VSY19"/>
      <c r="VSZ19"/>
      <c r="VTA19"/>
      <c r="VTB19"/>
      <c r="VTC19"/>
      <c r="VTD19"/>
      <c r="VTE19"/>
      <c r="VTF19"/>
      <c r="VTG19"/>
      <c r="VTH19"/>
      <c r="VTI19"/>
      <c r="VTJ19"/>
      <c r="VTK19"/>
      <c r="VTL19"/>
      <c r="VTM19"/>
      <c r="VTN19"/>
      <c r="VTO19"/>
      <c r="VTP19"/>
      <c r="VTQ19"/>
      <c r="VTR19"/>
      <c r="VTS19"/>
      <c r="VTT19"/>
      <c r="VTU19"/>
      <c r="VTV19"/>
      <c r="VTW19"/>
      <c r="VTX19"/>
      <c r="VTY19"/>
      <c r="VTZ19"/>
      <c r="VUA19"/>
      <c r="VUB19"/>
      <c r="VUC19"/>
      <c r="VUD19"/>
      <c r="VUE19"/>
      <c r="VUF19"/>
      <c r="VUG19"/>
      <c r="VUH19"/>
      <c r="VUI19"/>
      <c r="VUJ19"/>
      <c r="VUK19"/>
      <c r="VUL19"/>
      <c r="VUM19"/>
      <c r="VUN19"/>
      <c r="VUO19"/>
      <c r="VUP19"/>
      <c r="VUQ19"/>
      <c r="VUR19"/>
      <c r="VUS19"/>
      <c r="VUT19"/>
      <c r="VUU19"/>
      <c r="VUV19"/>
      <c r="VUW19"/>
      <c r="VUX19"/>
      <c r="VUY19"/>
      <c r="VUZ19"/>
      <c r="VVA19"/>
      <c r="VVB19"/>
      <c r="VVC19"/>
      <c r="VVD19"/>
      <c r="VVE19"/>
      <c r="VVF19"/>
      <c r="VVG19"/>
      <c r="VVH19"/>
      <c r="VVI19"/>
      <c r="VVJ19"/>
      <c r="VVK19"/>
      <c r="VVL19"/>
      <c r="VVM19"/>
      <c r="VVN19"/>
      <c r="VVO19"/>
      <c r="VVP19"/>
      <c r="VVQ19"/>
      <c r="VVR19"/>
      <c r="VVS19"/>
      <c r="VVT19"/>
      <c r="VVU19"/>
      <c r="VVV19"/>
      <c r="VVW19"/>
      <c r="VVX19"/>
      <c r="VVY19"/>
      <c r="VVZ19"/>
      <c r="VWA19"/>
      <c r="VWB19"/>
      <c r="VWC19"/>
      <c r="VWD19"/>
      <c r="VWE19"/>
      <c r="VWF19"/>
      <c r="VWG19"/>
      <c r="VWH19"/>
      <c r="VWI19"/>
      <c r="VWJ19"/>
      <c r="VWK19"/>
      <c r="VWL19"/>
      <c r="VWM19"/>
      <c r="VWN19"/>
      <c r="VWO19"/>
      <c r="VWP19"/>
      <c r="VWQ19"/>
      <c r="VWR19"/>
      <c r="VWS19"/>
      <c r="VWT19"/>
      <c r="VWU19"/>
      <c r="VWV19"/>
      <c r="VWW19"/>
      <c r="VWX19"/>
      <c r="VWY19"/>
      <c r="VWZ19"/>
      <c r="VXA19"/>
      <c r="VXB19"/>
      <c r="VXC19"/>
      <c r="VXD19"/>
      <c r="VXE19"/>
      <c r="VXF19"/>
      <c r="VXG19"/>
      <c r="VXH19"/>
      <c r="VXI19"/>
      <c r="VXJ19"/>
      <c r="VXK19"/>
      <c r="VXL19"/>
      <c r="VXM19"/>
      <c r="VXN19"/>
      <c r="VXO19"/>
      <c r="VXP19"/>
      <c r="VXQ19"/>
      <c r="VXR19"/>
      <c r="VXS19"/>
      <c r="VXT19"/>
      <c r="VXU19"/>
      <c r="VXV19"/>
      <c r="VXW19"/>
      <c r="VXX19"/>
      <c r="VXY19"/>
      <c r="VXZ19"/>
      <c r="VYA19"/>
      <c r="VYB19"/>
      <c r="VYC19"/>
      <c r="VYD19"/>
      <c r="VYE19"/>
      <c r="VYF19"/>
      <c r="VYG19"/>
      <c r="VYH19"/>
      <c r="VYI19"/>
      <c r="VYJ19"/>
      <c r="VYK19"/>
      <c r="VYL19"/>
      <c r="VYM19"/>
      <c r="VYN19"/>
      <c r="VYO19"/>
      <c r="VYP19"/>
      <c r="VYQ19"/>
      <c r="VYR19"/>
      <c r="VYS19"/>
      <c r="VYT19"/>
      <c r="VYU19"/>
      <c r="VYV19"/>
      <c r="VYW19"/>
      <c r="VYX19"/>
      <c r="VYY19"/>
      <c r="VYZ19"/>
      <c r="VZA19"/>
      <c r="VZB19"/>
      <c r="VZC19"/>
      <c r="VZD19"/>
      <c r="VZE19"/>
      <c r="VZF19"/>
      <c r="VZG19"/>
      <c r="VZH19"/>
      <c r="VZI19"/>
      <c r="VZJ19"/>
      <c r="VZK19"/>
      <c r="VZL19"/>
      <c r="VZM19"/>
      <c r="VZN19"/>
      <c r="VZO19"/>
      <c r="VZP19"/>
      <c r="VZQ19"/>
      <c r="VZR19"/>
      <c r="VZS19"/>
      <c r="VZT19"/>
      <c r="VZU19"/>
      <c r="VZV19"/>
      <c r="VZW19"/>
      <c r="VZX19"/>
      <c r="VZY19"/>
      <c r="VZZ19"/>
      <c r="WAA19"/>
      <c r="WAB19"/>
      <c r="WAC19"/>
      <c r="WAD19"/>
      <c r="WAE19"/>
      <c r="WAF19"/>
      <c r="WAG19"/>
      <c r="WAH19"/>
      <c r="WAI19"/>
      <c r="WAJ19"/>
      <c r="WAK19"/>
      <c r="WAL19"/>
      <c r="WAM19"/>
      <c r="WAN19"/>
      <c r="WAO19"/>
      <c r="WAP19"/>
      <c r="WAQ19"/>
      <c r="WAR19"/>
      <c r="WAS19"/>
      <c r="WAT19"/>
      <c r="WAU19"/>
      <c r="WAV19"/>
      <c r="WAW19"/>
      <c r="WAX19"/>
      <c r="WAY19"/>
      <c r="WAZ19"/>
      <c r="WBA19"/>
      <c r="WBB19"/>
      <c r="WBC19"/>
      <c r="WBD19"/>
      <c r="WBE19"/>
      <c r="WBF19"/>
      <c r="WBG19"/>
      <c r="WBH19"/>
      <c r="WBI19"/>
      <c r="WBJ19"/>
      <c r="WBK19"/>
      <c r="WBL19"/>
      <c r="WBM19"/>
      <c r="WBN19"/>
      <c r="WBO19"/>
      <c r="WBP19"/>
      <c r="WBQ19"/>
      <c r="WBR19"/>
      <c r="WBS19"/>
      <c r="WBT19"/>
      <c r="WBU19"/>
      <c r="WBV19"/>
      <c r="WBW19"/>
      <c r="WBX19"/>
      <c r="WBY19"/>
      <c r="WBZ19"/>
      <c r="WCA19"/>
      <c r="WCB19"/>
      <c r="WCC19"/>
      <c r="WCD19"/>
      <c r="WCE19"/>
      <c r="WCF19"/>
      <c r="WCG19"/>
      <c r="WCH19"/>
      <c r="WCI19"/>
      <c r="WCJ19"/>
      <c r="WCK19"/>
      <c r="WCL19"/>
      <c r="WCM19"/>
      <c r="WCN19"/>
      <c r="WCO19"/>
      <c r="WCP19"/>
      <c r="WCQ19"/>
      <c r="WCR19"/>
      <c r="WCS19"/>
      <c r="WCT19"/>
      <c r="WCU19"/>
      <c r="WCV19"/>
      <c r="WCW19"/>
      <c r="WCX19"/>
      <c r="WCY19"/>
      <c r="WCZ19"/>
      <c r="WDA19"/>
      <c r="WDB19"/>
      <c r="WDC19"/>
      <c r="WDD19"/>
      <c r="WDE19"/>
      <c r="WDF19"/>
      <c r="WDG19"/>
      <c r="WDH19"/>
      <c r="WDI19"/>
      <c r="WDJ19"/>
      <c r="WDK19"/>
      <c r="WDL19"/>
      <c r="WDM19"/>
      <c r="WDN19"/>
      <c r="WDO19"/>
      <c r="WDP19"/>
      <c r="WDQ19"/>
      <c r="WDR19"/>
      <c r="WDS19"/>
      <c r="WDT19"/>
      <c r="WDU19"/>
      <c r="WDV19"/>
      <c r="WDW19"/>
      <c r="WDX19"/>
      <c r="WDY19"/>
      <c r="WDZ19"/>
      <c r="WEA19"/>
      <c r="WEB19"/>
      <c r="WEC19"/>
      <c r="WED19"/>
      <c r="WEE19"/>
      <c r="WEF19"/>
      <c r="WEG19"/>
      <c r="WEH19"/>
      <c r="WEI19"/>
      <c r="WEJ19"/>
      <c r="WEK19"/>
      <c r="WEL19"/>
      <c r="WEM19"/>
      <c r="WEN19"/>
      <c r="WEO19"/>
      <c r="WEP19"/>
      <c r="WEQ19"/>
      <c r="WER19"/>
      <c r="WES19"/>
      <c r="WET19"/>
      <c r="WEU19"/>
      <c r="WEV19"/>
      <c r="WEW19"/>
      <c r="WEX19"/>
      <c r="WEY19"/>
      <c r="WEZ19"/>
      <c r="WFA19"/>
      <c r="WFB19"/>
      <c r="WFC19"/>
      <c r="WFD19"/>
      <c r="WFE19"/>
      <c r="WFF19"/>
      <c r="WFG19"/>
      <c r="WFH19"/>
      <c r="WFI19"/>
      <c r="WFJ19"/>
      <c r="WFK19"/>
      <c r="WFL19"/>
      <c r="WFM19"/>
      <c r="WFN19"/>
      <c r="WFO19"/>
      <c r="WFP19"/>
      <c r="WFQ19"/>
      <c r="WFR19"/>
      <c r="WFS19"/>
      <c r="WFT19"/>
      <c r="WFU19"/>
      <c r="WFV19"/>
      <c r="WFW19"/>
      <c r="WFX19"/>
      <c r="WFY19"/>
      <c r="WFZ19"/>
      <c r="WGA19"/>
      <c r="WGB19"/>
      <c r="WGC19"/>
      <c r="WGD19"/>
      <c r="WGE19"/>
      <c r="WGF19"/>
      <c r="WGG19"/>
      <c r="WGH19"/>
      <c r="WGI19"/>
      <c r="WGJ19"/>
      <c r="WGK19"/>
      <c r="WGL19"/>
      <c r="WGM19"/>
      <c r="WGN19"/>
      <c r="WGO19"/>
      <c r="WGP19"/>
      <c r="WGQ19"/>
      <c r="WGR19"/>
      <c r="WGS19"/>
      <c r="WGT19"/>
      <c r="WGU19"/>
      <c r="WGV19"/>
      <c r="WGW19"/>
      <c r="WGX19"/>
      <c r="WGY19"/>
      <c r="WGZ19"/>
      <c r="WHA19"/>
      <c r="WHB19"/>
      <c r="WHC19"/>
      <c r="WHD19"/>
      <c r="WHE19"/>
      <c r="WHF19"/>
      <c r="WHG19"/>
      <c r="WHH19"/>
      <c r="WHI19"/>
      <c r="WHJ19"/>
      <c r="WHK19"/>
      <c r="WHL19"/>
      <c r="WHM19"/>
      <c r="WHN19"/>
      <c r="WHO19"/>
      <c r="WHP19"/>
      <c r="WHQ19"/>
      <c r="WHR19"/>
      <c r="WHS19"/>
      <c r="WHT19"/>
      <c r="WHU19"/>
      <c r="WHV19"/>
      <c r="WHW19"/>
      <c r="WHX19"/>
      <c r="WHY19"/>
      <c r="WHZ19"/>
      <c r="WIA19"/>
      <c r="WIB19"/>
      <c r="WIC19"/>
      <c r="WID19"/>
      <c r="WIE19"/>
      <c r="WIF19"/>
      <c r="WIG19"/>
      <c r="WIH19"/>
      <c r="WII19"/>
      <c r="WIJ19"/>
      <c r="WIK19"/>
      <c r="WIL19"/>
      <c r="WIM19"/>
      <c r="WIN19"/>
      <c r="WIO19"/>
      <c r="WIP19"/>
      <c r="WIQ19"/>
      <c r="WIR19"/>
      <c r="WIS19"/>
      <c r="WIT19"/>
      <c r="WIU19"/>
      <c r="WIV19"/>
      <c r="WIW19"/>
      <c r="WIX19"/>
      <c r="WIY19"/>
      <c r="WIZ19"/>
      <c r="WJA19"/>
      <c r="WJB19"/>
      <c r="WJC19"/>
      <c r="WJD19"/>
      <c r="WJE19"/>
      <c r="WJF19"/>
      <c r="WJG19"/>
      <c r="WJH19"/>
      <c r="WJI19"/>
      <c r="WJJ19"/>
      <c r="WJK19"/>
      <c r="WJL19"/>
      <c r="WJM19"/>
      <c r="WJN19"/>
      <c r="WJO19"/>
      <c r="WJP19"/>
      <c r="WJQ19"/>
      <c r="WJR19"/>
      <c r="WJS19"/>
      <c r="WJT19"/>
      <c r="WJU19"/>
      <c r="WJV19"/>
      <c r="WJW19"/>
      <c r="WJX19"/>
      <c r="WJY19"/>
      <c r="WJZ19"/>
      <c r="WKA19"/>
      <c r="WKB19"/>
      <c r="WKC19"/>
      <c r="WKD19"/>
      <c r="WKE19"/>
      <c r="WKF19"/>
      <c r="WKG19"/>
      <c r="WKH19"/>
      <c r="WKI19"/>
      <c r="WKJ19"/>
      <c r="WKK19"/>
      <c r="WKL19"/>
      <c r="WKM19"/>
      <c r="WKN19"/>
      <c r="WKO19"/>
      <c r="WKP19"/>
      <c r="WKQ19"/>
      <c r="WKR19"/>
      <c r="WKS19"/>
      <c r="WKT19"/>
      <c r="WKU19"/>
      <c r="WKV19"/>
      <c r="WKW19"/>
      <c r="WKX19"/>
      <c r="WKY19"/>
      <c r="WKZ19"/>
      <c r="WLA19"/>
      <c r="WLB19"/>
      <c r="WLC19"/>
      <c r="WLD19"/>
      <c r="WLE19"/>
      <c r="WLF19"/>
      <c r="WLG19"/>
      <c r="WLH19"/>
      <c r="WLI19"/>
      <c r="WLJ19"/>
      <c r="WLK19"/>
      <c r="WLL19"/>
      <c r="WLM19"/>
      <c r="WLN19"/>
      <c r="WLO19"/>
      <c r="WLP19"/>
      <c r="WLQ19"/>
      <c r="WLR19"/>
      <c r="WLS19"/>
      <c r="WLT19"/>
      <c r="WLU19"/>
      <c r="WLV19"/>
      <c r="WLW19"/>
      <c r="WLX19"/>
      <c r="WLY19"/>
      <c r="WLZ19"/>
      <c r="WMA19"/>
      <c r="WMB19"/>
      <c r="WMC19"/>
      <c r="WMD19"/>
      <c r="WME19"/>
      <c r="WMF19"/>
      <c r="WMG19"/>
      <c r="WMH19"/>
      <c r="WMI19"/>
      <c r="WMJ19"/>
      <c r="WMK19"/>
      <c r="WML19"/>
      <c r="WMM19"/>
      <c r="WMN19"/>
      <c r="WMO19"/>
      <c r="WMP19"/>
      <c r="WMQ19"/>
      <c r="WMR19"/>
      <c r="WMS19"/>
      <c r="WMT19"/>
      <c r="WMU19"/>
      <c r="WMV19"/>
      <c r="WMW19"/>
      <c r="WMX19"/>
      <c r="WMY19"/>
      <c r="WMZ19"/>
      <c r="WNA19"/>
      <c r="WNB19"/>
      <c r="WNC19"/>
      <c r="WND19"/>
      <c r="WNE19"/>
      <c r="WNF19"/>
      <c r="WNG19"/>
      <c r="WNH19"/>
      <c r="WNI19"/>
      <c r="WNJ19"/>
      <c r="WNK19"/>
      <c r="WNL19"/>
      <c r="WNM19"/>
      <c r="WNN19"/>
      <c r="WNO19"/>
      <c r="WNP19"/>
      <c r="WNQ19"/>
      <c r="WNR19"/>
      <c r="WNS19"/>
      <c r="WNT19"/>
      <c r="WNU19"/>
      <c r="WNV19"/>
      <c r="WNW19"/>
      <c r="WNX19"/>
      <c r="WNY19"/>
      <c r="WNZ19"/>
      <c r="WOA19"/>
      <c r="WOB19"/>
      <c r="WOC19"/>
      <c r="WOD19"/>
      <c r="WOE19"/>
      <c r="WOF19"/>
      <c r="WOG19"/>
      <c r="WOH19"/>
      <c r="WOI19"/>
      <c r="WOJ19"/>
      <c r="WOK19"/>
      <c r="WOL19"/>
      <c r="WOM19"/>
      <c r="WON19"/>
      <c r="WOO19"/>
      <c r="WOP19"/>
      <c r="WOQ19"/>
      <c r="WOR19"/>
      <c r="WOS19"/>
      <c r="WOT19"/>
      <c r="WOU19"/>
      <c r="WOV19"/>
      <c r="WOW19"/>
      <c r="WOX19"/>
      <c r="WOY19"/>
      <c r="WOZ19"/>
      <c r="WPA19"/>
      <c r="WPB19"/>
      <c r="WPC19"/>
      <c r="WPD19"/>
      <c r="WPE19"/>
      <c r="WPF19"/>
      <c r="WPG19"/>
      <c r="WPH19"/>
      <c r="WPI19"/>
      <c r="WPJ19"/>
      <c r="WPK19"/>
      <c r="WPL19"/>
      <c r="WPM19"/>
      <c r="WPN19"/>
      <c r="WPO19"/>
      <c r="WPP19"/>
      <c r="WPQ19"/>
      <c r="WPR19"/>
      <c r="WPS19"/>
      <c r="WPT19"/>
      <c r="WPU19"/>
      <c r="WPV19"/>
      <c r="WPW19"/>
      <c r="WPX19"/>
      <c r="WPY19"/>
      <c r="WPZ19"/>
      <c r="WQA19"/>
      <c r="WQB19"/>
      <c r="WQC19"/>
      <c r="WQD19"/>
      <c r="WQE19"/>
      <c r="WQF19"/>
      <c r="WQG19"/>
      <c r="WQH19"/>
      <c r="WQI19"/>
      <c r="WQJ19"/>
      <c r="WQK19"/>
      <c r="WQL19"/>
      <c r="WQM19"/>
      <c r="WQN19"/>
      <c r="WQO19"/>
      <c r="WQP19"/>
      <c r="WQQ19"/>
      <c r="WQR19"/>
      <c r="WQS19"/>
      <c r="WQT19"/>
      <c r="WQU19"/>
      <c r="WQV19"/>
      <c r="WQW19"/>
      <c r="WQX19"/>
      <c r="WQY19"/>
      <c r="WQZ19"/>
      <c r="WRA19"/>
      <c r="WRB19"/>
      <c r="WRC19"/>
      <c r="WRD19"/>
      <c r="WRE19"/>
      <c r="WRF19"/>
      <c r="WRG19"/>
      <c r="WRH19"/>
      <c r="WRI19"/>
      <c r="WRJ19"/>
      <c r="WRK19"/>
      <c r="WRL19"/>
      <c r="WRM19"/>
      <c r="WRN19"/>
      <c r="WRO19"/>
      <c r="WRP19"/>
      <c r="WRQ19"/>
      <c r="WRR19"/>
      <c r="WRS19"/>
      <c r="WRT19"/>
      <c r="WRU19"/>
      <c r="WRV19"/>
      <c r="WRW19"/>
      <c r="WRX19"/>
      <c r="WRY19"/>
      <c r="WRZ19"/>
      <c r="WSA19"/>
      <c r="WSB19"/>
      <c r="WSC19"/>
      <c r="WSD19"/>
      <c r="WSE19"/>
      <c r="WSF19"/>
      <c r="WSG19"/>
      <c r="WSH19"/>
      <c r="WSI19"/>
      <c r="WSJ19"/>
      <c r="WSK19"/>
      <c r="WSL19"/>
      <c r="WSM19"/>
      <c r="WSN19"/>
      <c r="WSO19"/>
      <c r="WSP19"/>
      <c r="WSQ19"/>
      <c r="WSR19"/>
      <c r="WSS19"/>
      <c r="WST19"/>
      <c r="WSU19"/>
      <c r="WSV19"/>
      <c r="WSW19"/>
      <c r="WSX19"/>
      <c r="WSY19"/>
      <c r="WSZ19"/>
      <c r="WTA19"/>
      <c r="WTB19"/>
      <c r="WTC19"/>
      <c r="WTD19"/>
      <c r="WTE19"/>
      <c r="WTF19"/>
      <c r="WTG19"/>
      <c r="WTH19"/>
      <c r="WTI19"/>
      <c r="WTJ19"/>
      <c r="WTK19"/>
      <c r="WTL19"/>
      <c r="WTM19"/>
      <c r="WTN19"/>
      <c r="WTO19"/>
      <c r="WTP19"/>
      <c r="WTQ19"/>
      <c r="WTR19"/>
      <c r="WTS19"/>
      <c r="WTT19"/>
      <c r="WTU19"/>
      <c r="WTV19"/>
      <c r="WTW19"/>
      <c r="WTX19"/>
      <c r="WTY19"/>
      <c r="WTZ19"/>
      <c r="WUA19"/>
      <c r="WUB19"/>
      <c r="WUC19"/>
      <c r="WUD19"/>
      <c r="WUE19"/>
      <c r="WUF19"/>
      <c r="WUG19"/>
      <c r="WUH19"/>
      <c r="WUI19"/>
      <c r="WUJ19"/>
      <c r="WUK19"/>
      <c r="WUL19"/>
      <c r="WUM19"/>
      <c r="WUN19"/>
      <c r="WUO19"/>
      <c r="WUP19"/>
      <c r="WUQ19"/>
      <c r="WUR19"/>
      <c r="WUS19"/>
      <c r="WUT19"/>
      <c r="WUU19"/>
      <c r="WUV19"/>
      <c r="WUW19"/>
      <c r="WUX19"/>
      <c r="WUY19"/>
      <c r="WUZ19"/>
      <c r="WVA19"/>
      <c r="WVB19"/>
      <c r="WVC19"/>
      <c r="WVD19"/>
      <c r="WVE19"/>
      <c r="WVF19"/>
      <c r="WVG19"/>
      <c r="WVH19"/>
      <c r="WVI19"/>
      <c r="WVJ19"/>
      <c r="WVK19"/>
      <c r="WVL19"/>
      <c r="WVM19"/>
      <c r="WVN19"/>
      <c r="WVO19"/>
      <c r="WVP19"/>
      <c r="WVQ19"/>
      <c r="WVR19"/>
      <c r="WVS19"/>
      <c r="WVT19"/>
      <c r="WVU19"/>
      <c r="WVV19"/>
      <c r="WVW19"/>
      <c r="WVX19"/>
      <c r="WVY19"/>
      <c r="WVZ19"/>
      <c r="WWA19"/>
      <c r="WWB19"/>
      <c r="WWC19"/>
      <c r="WWD19"/>
      <c r="WWE19"/>
      <c r="WWF19"/>
      <c r="WWG19"/>
      <c r="WWH19"/>
      <c r="WWI19"/>
      <c r="WWJ19"/>
      <c r="WWK19"/>
      <c r="WWL19"/>
      <c r="WWM19"/>
      <c r="WWN19"/>
      <c r="WWO19"/>
      <c r="WWP19"/>
      <c r="WWQ19"/>
      <c r="WWR19"/>
      <c r="WWS19"/>
      <c r="WWT19"/>
      <c r="WWU19"/>
      <c r="WWV19"/>
      <c r="WWW19"/>
      <c r="WWX19"/>
      <c r="WWY19"/>
      <c r="WWZ19"/>
      <c r="WXA19"/>
      <c r="WXB19"/>
      <c r="WXC19"/>
      <c r="WXD19"/>
      <c r="WXE19"/>
      <c r="WXF19"/>
      <c r="WXG19"/>
      <c r="WXH19"/>
      <c r="WXI19"/>
      <c r="WXJ19"/>
      <c r="WXK19"/>
      <c r="WXL19"/>
      <c r="WXM19"/>
      <c r="WXN19"/>
      <c r="WXO19"/>
      <c r="WXP19"/>
      <c r="WXQ19"/>
      <c r="WXR19"/>
      <c r="WXS19"/>
      <c r="WXT19"/>
      <c r="WXU19"/>
      <c r="WXV19"/>
      <c r="WXW19"/>
      <c r="WXX19"/>
      <c r="WXY19"/>
      <c r="WXZ19"/>
      <c r="WYA19"/>
      <c r="WYB19"/>
      <c r="WYC19"/>
      <c r="WYD19"/>
      <c r="WYE19"/>
      <c r="WYF19"/>
      <c r="WYG19"/>
      <c r="WYH19"/>
      <c r="WYI19"/>
      <c r="WYJ19"/>
      <c r="WYK19"/>
      <c r="WYL19"/>
      <c r="WYM19"/>
      <c r="WYN19"/>
      <c r="WYO19"/>
      <c r="WYP19"/>
      <c r="WYQ19"/>
      <c r="WYR19"/>
      <c r="WYS19"/>
      <c r="WYT19"/>
      <c r="WYU19"/>
      <c r="WYV19"/>
      <c r="WYW19"/>
      <c r="WYX19"/>
      <c r="WYY19"/>
      <c r="WYZ19"/>
      <c r="WZA19"/>
      <c r="WZB19"/>
      <c r="WZC19"/>
      <c r="WZD19"/>
      <c r="WZE19"/>
      <c r="WZF19"/>
      <c r="WZG19"/>
      <c r="WZH19"/>
      <c r="WZI19"/>
      <c r="WZJ19"/>
      <c r="WZK19"/>
      <c r="WZL19"/>
      <c r="WZM19"/>
      <c r="WZN19"/>
      <c r="WZO19"/>
      <c r="WZP19"/>
      <c r="WZQ19"/>
      <c r="WZR19"/>
      <c r="WZS19"/>
      <c r="WZT19"/>
      <c r="WZU19"/>
      <c r="WZV19"/>
      <c r="WZW19"/>
      <c r="WZX19"/>
      <c r="WZY19"/>
      <c r="WZZ19"/>
      <c r="XAA19"/>
      <c r="XAB19"/>
      <c r="XAC19"/>
      <c r="XAD19"/>
      <c r="XAE19"/>
      <c r="XAF19"/>
      <c r="XAG19"/>
      <c r="XAH19"/>
      <c r="XAI19"/>
      <c r="XAJ19"/>
      <c r="XAK19"/>
      <c r="XAL19"/>
      <c r="XAM19"/>
      <c r="XAN19"/>
      <c r="XAO19"/>
      <c r="XAP19"/>
      <c r="XAQ19"/>
      <c r="XAR19"/>
      <c r="XAS19"/>
      <c r="XAT19"/>
      <c r="XAU19"/>
      <c r="XAV19"/>
      <c r="XAW19"/>
      <c r="XAX19"/>
      <c r="XAY19"/>
      <c r="XAZ19"/>
      <c r="XBA19"/>
      <c r="XBB19"/>
      <c r="XBC19"/>
      <c r="XBD19"/>
      <c r="XBE19"/>
      <c r="XBF19"/>
    </row>
    <row r="21" spans="1:16282" x14ac:dyDescent="0.25">
      <c r="A21" s="17" t="s">
        <v>42</v>
      </c>
      <c r="B21" s="7"/>
      <c r="C21" s="7"/>
      <c r="D21" s="7"/>
      <c r="E21" s="7"/>
      <c r="F21" s="7"/>
      <c r="G21" s="7"/>
      <c r="H21" s="7"/>
      <c r="I21" s="7"/>
      <c r="J21" s="7"/>
      <c r="K21" s="7"/>
      <c r="L21" s="7"/>
      <c r="M21" s="7"/>
      <c r="N21" s="7"/>
      <c r="O21" s="7"/>
      <c r="P21" s="7"/>
      <c r="Q21" s="7"/>
      <c r="R21" s="7"/>
      <c r="S21" s="7"/>
      <c r="T21" s="7"/>
      <c r="U21" s="7"/>
      <c r="V21" s="7"/>
      <c r="W21" s="7"/>
      <c r="X21" s="7"/>
      <c r="Y21" s="7"/>
      <c r="Z21" s="7"/>
    </row>
    <row r="22" spans="1:16282" ht="15" customHeight="1" x14ac:dyDescent="0.25">
      <c r="A22" s="114" t="s">
        <v>43</v>
      </c>
    </row>
    <row r="23" spans="1:16282" x14ac:dyDescent="0.25">
      <c r="A23" s="114"/>
    </row>
    <row r="24" spans="1:16282" x14ac:dyDescent="0.25">
      <c r="A24" s="114"/>
    </row>
    <row r="25" spans="1:16282" x14ac:dyDescent="0.25">
      <c r="A25" s="114"/>
    </row>
    <row r="26" spans="1:16282" ht="15" customHeight="1" x14ac:dyDescent="0.25">
      <c r="A26" s="113" t="s">
        <v>44</v>
      </c>
    </row>
    <row r="27" spans="1:16282" x14ac:dyDescent="0.25">
      <c r="A27" s="113"/>
    </row>
    <row r="28" spans="1:16282" x14ac:dyDescent="0.25">
      <c r="A28" s="113"/>
    </row>
    <row r="29" spans="1:16282" x14ac:dyDescent="0.25">
      <c r="A29" s="16"/>
    </row>
    <row r="30" spans="1:16282" x14ac:dyDescent="0.25">
      <c r="A30" s="16"/>
    </row>
    <row r="31" spans="1:16282" s="33" customFormat="1" x14ac:dyDescent="0.25">
      <c r="A31" s="31" t="s">
        <v>65</v>
      </c>
      <c r="B31" s="44" t="s">
        <v>8</v>
      </c>
      <c r="C31" s="44" t="s">
        <v>9</v>
      </c>
      <c r="D31" s="44" t="s">
        <v>10</v>
      </c>
      <c r="E31" s="44" t="s">
        <v>11</v>
      </c>
      <c r="F31" s="44" t="s">
        <v>12</v>
      </c>
      <c r="G31" s="44" t="s">
        <v>13</v>
      </c>
      <c r="H31" s="44" t="s">
        <v>14</v>
      </c>
      <c r="I31" s="44" t="s">
        <v>15</v>
      </c>
      <c r="J31" s="44" t="s">
        <v>16</v>
      </c>
      <c r="K31" s="44" t="s">
        <v>17</v>
      </c>
      <c r="L31" s="44" t="s">
        <v>18</v>
      </c>
      <c r="M31" s="44" t="s">
        <v>19</v>
      </c>
      <c r="N31" s="44" t="s">
        <v>20</v>
      </c>
      <c r="O31" s="44" t="s">
        <v>4</v>
      </c>
      <c r="P31" s="44" t="s">
        <v>5</v>
      </c>
      <c r="Q31" s="44" t="s">
        <v>21</v>
      </c>
      <c r="R31" s="44" t="s">
        <v>22</v>
      </c>
      <c r="S31" s="44" t="s">
        <v>6</v>
      </c>
      <c r="T31" s="44" t="s">
        <v>23</v>
      </c>
      <c r="U31" s="44" t="s">
        <v>24</v>
      </c>
      <c r="V31" s="44" t="s">
        <v>7</v>
      </c>
      <c r="W31" s="44" t="s">
        <v>25</v>
      </c>
      <c r="X31" s="44" t="s">
        <v>26</v>
      </c>
      <c r="Y31" s="44" t="s">
        <v>27</v>
      </c>
      <c r="Z31" s="44" t="s">
        <v>28</v>
      </c>
    </row>
    <row r="32" spans="1:16282" x14ac:dyDescent="0.25">
      <c r="A32" s="6" t="s">
        <v>36</v>
      </c>
      <c r="B32" s="26">
        <f>B12</f>
        <v>8.8555028002827121E-2</v>
      </c>
      <c r="C32" s="26">
        <f t="shared" ref="C32:Z32" si="8">C12</f>
        <v>9.0739327767618491E-2</v>
      </c>
      <c r="D32" s="26">
        <f>D12</f>
        <v>9.8609324169577905E-2</v>
      </c>
      <c r="E32" s="26">
        <f t="shared" si="8"/>
        <v>0.10139642759390724</v>
      </c>
      <c r="F32" s="26">
        <f t="shared" si="8"/>
        <v>0.10211221258209677</v>
      </c>
      <c r="G32" s="26">
        <f t="shared" si="8"/>
        <v>0.10047182671452375</v>
      </c>
      <c r="H32" s="26">
        <f t="shared" si="8"/>
        <v>0.10124190251872203</v>
      </c>
      <c r="I32" s="26">
        <f t="shared" si="8"/>
        <v>0.10302237911102077</v>
      </c>
      <c r="J32" s="26">
        <f t="shared" si="8"/>
        <v>0.10382408008060209</v>
      </c>
      <c r="K32" s="26">
        <f t="shared" si="8"/>
        <v>0.10483191811977202</v>
      </c>
      <c r="L32" s="26">
        <f t="shared" si="8"/>
        <v>0.10135816635669741</v>
      </c>
      <c r="M32" s="26">
        <f t="shared" si="8"/>
        <v>9.8056930425920369E-2</v>
      </c>
      <c r="N32" s="26">
        <f t="shared" si="8"/>
        <v>9.5614263513999612E-2</v>
      </c>
      <c r="O32" s="26">
        <f t="shared" si="8"/>
        <v>9.5097010218556502E-2</v>
      </c>
      <c r="P32" s="26">
        <f t="shared" si="8"/>
        <v>9.1992000196090357E-2</v>
      </c>
      <c r="Q32" s="26">
        <f t="shared" si="8"/>
        <v>9.1501678579237619E-2</v>
      </c>
      <c r="R32" s="26">
        <f t="shared" si="8"/>
        <v>9.307168880913877E-2</v>
      </c>
      <c r="S32" s="26">
        <f t="shared" si="8"/>
        <v>9.4204546589665303E-2</v>
      </c>
      <c r="T32" s="26">
        <f t="shared" si="8"/>
        <v>9.5957772187013596E-2</v>
      </c>
      <c r="U32" s="26">
        <f t="shared" si="8"/>
        <v>9.7010389079908249E-2</v>
      </c>
      <c r="V32" s="26">
        <f t="shared" si="8"/>
        <v>9.0488817083655276E-2</v>
      </c>
      <c r="W32" s="26">
        <f t="shared" si="8"/>
        <v>9.1938665212983384E-2</v>
      </c>
      <c r="X32" s="26">
        <f t="shared" si="8"/>
        <v>9.4966058856254421E-2</v>
      </c>
      <c r="Y32" s="26">
        <f t="shared" si="8"/>
        <v>9.6380153725722256E-2</v>
      </c>
      <c r="Z32" s="26">
        <f t="shared" si="8"/>
        <v>9.7925765966827089E-2</v>
      </c>
    </row>
    <row r="33" spans="1:26" ht="17.25" customHeight="1" x14ac:dyDescent="0.25">
      <c r="A33" s="6" t="s">
        <v>62</v>
      </c>
      <c r="B33" s="25">
        <f>B9/B4</f>
        <v>8.8555028002827121E-2</v>
      </c>
      <c r="C33" s="25">
        <f t="shared" ref="C33:Z33" si="9">C9/C4</f>
        <v>9.0739327767618491E-2</v>
      </c>
      <c r="D33" s="25">
        <f>D9/D4</f>
        <v>9.8609324169577905E-2</v>
      </c>
      <c r="E33" s="25">
        <f t="shared" si="9"/>
        <v>0.10139642759390724</v>
      </c>
      <c r="F33" s="25">
        <f t="shared" si="9"/>
        <v>0.10211221258209677</v>
      </c>
      <c r="G33" s="25">
        <f t="shared" si="9"/>
        <v>0.10047182671452375</v>
      </c>
      <c r="H33" s="25">
        <f t="shared" si="9"/>
        <v>0.10124190251872203</v>
      </c>
      <c r="I33" s="25">
        <f t="shared" si="9"/>
        <v>0.10302237911102077</v>
      </c>
      <c r="J33" s="25">
        <f t="shared" si="9"/>
        <v>0.10382408008060209</v>
      </c>
      <c r="K33" s="25">
        <f t="shared" si="9"/>
        <v>0.10483191811977202</v>
      </c>
      <c r="L33" s="25">
        <f t="shared" si="9"/>
        <v>0.10135816635669741</v>
      </c>
      <c r="M33" s="25">
        <f t="shared" si="9"/>
        <v>9.8056930425920369E-2</v>
      </c>
      <c r="N33" s="25">
        <f t="shared" si="9"/>
        <v>9.5614263513999612E-2</v>
      </c>
      <c r="O33" s="25">
        <f t="shared" si="9"/>
        <v>9.5097010218556502E-2</v>
      </c>
      <c r="P33" s="25">
        <f t="shared" si="9"/>
        <v>9.1992000196090357E-2</v>
      </c>
      <c r="Q33" s="25">
        <f t="shared" si="9"/>
        <v>9.1501678579237619E-2</v>
      </c>
      <c r="R33" s="25">
        <f t="shared" si="9"/>
        <v>9.307168880913877E-2</v>
      </c>
      <c r="S33" s="25">
        <f t="shared" si="9"/>
        <v>9.4204546589665303E-2</v>
      </c>
      <c r="T33" s="25">
        <f t="shared" si="9"/>
        <v>9.5957772187013596E-2</v>
      </c>
      <c r="U33" s="25">
        <f t="shared" si="9"/>
        <v>9.7010389079908249E-2</v>
      </c>
      <c r="V33" s="25">
        <f t="shared" si="9"/>
        <v>9.0488817083655276E-2</v>
      </c>
      <c r="W33" s="25">
        <f t="shared" si="9"/>
        <v>9.1938665212983384E-2</v>
      </c>
      <c r="X33" s="25">
        <f t="shared" si="9"/>
        <v>9.4966058856254421E-2</v>
      </c>
      <c r="Y33" s="25">
        <f t="shared" si="9"/>
        <v>9.6380153725722256E-2</v>
      </c>
      <c r="Z33" s="25">
        <f t="shared" si="9"/>
        <v>9.7925765966827089E-2</v>
      </c>
    </row>
    <row r="34" spans="1:26" ht="17.25" customHeight="1" x14ac:dyDescent="0.25">
      <c r="A34" s="6" t="s">
        <v>122</v>
      </c>
      <c r="B34" s="25"/>
      <c r="C34" s="25"/>
      <c r="D34" s="25"/>
      <c r="E34" s="25"/>
      <c r="F34" s="25"/>
      <c r="G34" s="25"/>
      <c r="H34" s="25"/>
      <c r="I34" s="25"/>
      <c r="J34" s="25"/>
      <c r="K34" s="25"/>
      <c r="L34" s="25"/>
      <c r="M34" s="25">
        <f t="shared" ref="M34:Z34" si="10">M14</f>
        <v>7.2733445524467671E-2</v>
      </c>
      <c r="N34" s="25">
        <f t="shared" si="10"/>
        <v>7.245425763307152E-2</v>
      </c>
      <c r="O34" s="25">
        <f t="shared" si="10"/>
        <v>7.2734896331946186E-2</v>
      </c>
      <c r="P34" s="25">
        <f t="shared" si="10"/>
        <v>7.3242917353419576E-2</v>
      </c>
      <c r="Q34" s="25">
        <f t="shared" si="10"/>
        <v>7.167352245390593E-2</v>
      </c>
      <c r="R34" s="25">
        <f t="shared" si="10"/>
        <v>7.1855695430656633E-2</v>
      </c>
      <c r="S34" s="25">
        <f t="shared" si="10"/>
        <v>7.1202441468884881E-2</v>
      </c>
      <c r="T34" s="25">
        <f t="shared" si="10"/>
        <v>7.1318698145869511E-2</v>
      </c>
      <c r="U34" s="25">
        <f t="shared" si="10"/>
        <v>7.2672357518936512E-2</v>
      </c>
      <c r="V34" s="25">
        <f t="shared" si="10"/>
        <v>8.8736905417732936E-2</v>
      </c>
      <c r="W34" s="25">
        <f t="shared" si="10"/>
        <v>9.013343784016821E-2</v>
      </c>
      <c r="X34" s="25">
        <f t="shared" si="10"/>
        <v>9.0307331157075343E-2</v>
      </c>
      <c r="Y34" s="25">
        <f t="shared" si="10"/>
        <v>8.7756254028241693E-2</v>
      </c>
      <c r="Z34" s="25">
        <f t="shared" si="10"/>
        <v>8.8623818458759052E-2</v>
      </c>
    </row>
    <row r="35" spans="1:26" ht="15.75" thickBot="1" x14ac:dyDescent="0.3">
      <c r="A35" s="28" t="s">
        <v>63</v>
      </c>
      <c r="B35" s="29">
        <f>B32-B33</f>
        <v>0</v>
      </c>
      <c r="C35" s="29">
        <f t="shared" ref="C35:Z35" si="11">C32-C33</f>
        <v>0</v>
      </c>
      <c r="D35" s="29">
        <f t="shared" si="11"/>
        <v>0</v>
      </c>
      <c r="E35" s="29">
        <f t="shared" si="11"/>
        <v>0</v>
      </c>
      <c r="F35" s="29">
        <f t="shared" si="11"/>
        <v>0</v>
      </c>
      <c r="G35" s="29">
        <f t="shared" si="11"/>
        <v>0</v>
      </c>
      <c r="H35" s="29">
        <f t="shared" si="11"/>
        <v>0</v>
      </c>
      <c r="I35" s="29">
        <f t="shared" si="11"/>
        <v>0</v>
      </c>
      <c r="J35" s="29">
        <f t="shared" si="11"/>
        <v>0</v>
      </c>
      <c r="K35" s="29">
        <f t="shared" si="11"/>
        <v>0</v>
      </c>
      <c r="L35" s="29">
        <f t="shared" si="11"/>
        <v>0</v>
      </c>
      <c r="M35" s="29">
        <f t="shared" si="11"/>
        <v>0</v>
      </c>
      <c r="N35" s="29">
        <f t="shared" si="11"/>
        <v>0</v>
      </c>
      <c r="O35" s="29">
        <f t="shared" si="11"/>
        <v>0</v>
      </c>
      <c r="P35" s="29">
        <f t="shared" si="11"/>
        <v>0</v>
      </c>
      <c r="Q35" s="29">
        <f t="shared" si="11"/>
        <v>0</v>
      </c>
      <c r="R35" s="29">
        <f t="shared" si="11"/>
        <v>0</v>
      </c>
      <c r="S35" s="29">
        <f t="shared" si="11"/>
        <v>0</v>
      </c>
      <c r="T35" s="29">
        <f t="shared" si="11"/>
        <v>0</v>
      </c>
      <c r="U35" s="29">
        <f t="shared" si="11"/>
        <v>0</v>
      </c>
      <c r="V35" s="29">
        <f t="shared" si="11"/>
        <v>0</v>
      </c>
      <c r="W35" s="29">
        <f t="shared" si="11"/>
        <v>0</v>
      </c>
      <c r="X35" s="29">
        <f t="shared" si="11"/>
        <v>0</v>
      </c>
      <c r="Y35" s="29">
        <f t="shared" si="11"/>
        <v>0</v>
      </c>
      <c r="Z35" s="29">
        <f t="shared" si="11"/>
        <v>0</v>
      </c>
    </row>
    <row r="36" spans="1:26" s="30" customFormat="1" ht="5.25" customHeight="1" x14ac:dyDescent="0.25">
      <c r="A36" s="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67</v>
      </c>
      <c r="B37" s="35">
        <f>_xlfn.STDEV.S(B32:Z32)</f>
        <v>4.6125704145160021E-3</v>
      </c>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69</v>
      </c>
      <c r="B38" s="35">
        <f>AVERAGE(B32:Z32)</f>
        <v>9.6814733338493497E-2</v>
      </c>
      <c r="C38" s="26" t="s">
        <v>91</v>
      </c>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71</v>
      </c>
      <c r="B39" s="35">
        <f>SUM(B37:B38)</f>
        <v>0.1014273037530095</v>
      </c>
      <c r="C39" s="26" t="s">
        <v>102</v>
      </c>
      <c r="D39" s="56">
        <f>COUNTIF($B$32:$Z$32, "&gt;"&amp;B39)</f>
        <v>4</v>
      </c>
      <c r="E39" s="26" t="s">
        <v>164</v>
      </c>
      <c r="F39" s="56">
        <f>COUNT(B32:Z32)</f>
        <v>25</v>
      </c>
      <c r="G39" s="26"/>
      <c r="H39" s="26"/>
      <c r="I39" s="26"/>
      <c r="J39" s="26"/>
      <c r="K39" s="26"/>
      <c r="L39" s="26"/>
      <c r="M39" s="26"/>
      <c r="N39" s="26"/>
      <c r="O39" s="26"/>
      <c r="P39" s="26"/>
      <c r="Q39" s="26"/>
      <c r="R39" s="26"/>
      <c r="S39" s="26"/>
      <c r="T39" s="26"/>
      <c r="U39" s="26"/>
      <c r="V39" s="26"/>
      <c r="W39" s="26"/>
      <c r="X39" s="26"/>
      <c r="Y39" s="26"/>
      <c r="Z39" s="26"/>
    </row>
    <row r="40" spans="1:26" x14ac:dyDescent="0.25">
      <c r="A40" s="6" t="s">
        <v>72</v>
      </c>
      <c r="B40" s="35">
        <f>B38+2*B37</f>
        <v>0.1060398741675255</v>
      </c>
      <c r="C40" s="26" t="s">
        <v>103</v>
      </c>
      <c r="D40" s="56">
        <f>COUNTIF($B$32:$Z$32,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ht="6" customHeight="1" x14ac:dyDescent="0.25">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68</v>
      </c>
      <c r="B42" s="35">
        <f>_xlfn.STDEV.S(B33:Z33)</f>
        <v>4.6125704145160021E-3</v>
      </c>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70</v>
      </c>
      <c r="B43" s="35">
        <f>AVERAGE(B33:Z33)</f>
        <v>9.6814733338493497E-2</v>
      </c>
      <c r="C43" s="26" t="s">
        <v>91</v>
      </c>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73</v>
      </c>
      <c r="B44" s="35">
        <f>B43+B42</f>
        <v>0.1014273037530095</v>
      </c>
      <c r="C44" s="26" t="s">
        <v>104</v>
      </c>
      <c r="D44" s="56">
        <f>COUNTIF($B$33:$Z$33, "&gt;"&amp;B44)</f>
        <v>4</v>
      </c>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74</v>
      </c>
      <c r="B45" s="35">
        <f>B43+2*B42</f>
        <v>0.1060398741675255</v>
      </c>
      <c r="C45" s="26" t="s">
        <v>105</v>
      </c>
      <c r="D45" s="56">
        <f>COUNTIF($B$33:$Z$33, "&gt;"&amp;B45)</f>
        <v>0</v>
      </c>
      <c r="E45" s="26"/>
      <c r="F45" s="26"/>
      <c r="G45" s="26"/>
      <c r="H45" s="26"/>
      <c r="I45" s="26"/>
      <c r="J45" s="26"/>
      <c r="K45" s="26"/>
      <c r="L45" s="26"/>
      <c r="M45" s="26"/>
      <c r="N45" s="26"/>
      <c r="O45" s="26"/>
      <c r="P45" s="26"/>
      <c r="Q45" s="26"/>
      <c r="R45" s="26"/>
      <c r="S45" s="26"/>
      <c r="T45" s="26"/>
      <c r="U45" s="26"/>
      <c r="V45" s="26"/>
      <c r="W45" s="26"/>
      <c r="X45" s="26"/>
      <c r="Y45" s="26"/>
      <c r="Z45" s="26"/>
    </row>
    <row r="46" spans="1:26" ht="7.5" customHeight="1" x14ac:dyDescent="0.25">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75</v>
      </c>
      <c r="B47" s="35">
        <f>B37-B42</f>
        <v>0</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76</v>
      </c>
      <c r="B48" s="35">
        <f t="shared" ref="B48:B50" si="12">B38-B43</f>
        <v>0</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77</v>
      </c>
      <c r="B49" s="35">
        <f t="shared" si="12"/>
        <v>0</v>
      </c>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x14ac:dyDescent="0.25">
      <c r="A50" s="6" t="s">
        <v>78</v>
      </c>
      <c r="B50" s="35">
        <f t="shared" si="12"/>
        <v>0</v>
      </c>
      <c r="C50" s="26"/>
      <c r="D50" s="26"/>
      <c r="E50" s="26"/>
      <c r="F50" s="26"/>
      <c r="G50" s="26"/>
      <c r="H50" s="26"/>
      <c r="I50" s="26"/>
      <c r="J50" s="26"/>
      <c r="K50" s="26"/>
      <c r="L50" s="26"/>
      <c r="M50" s="26"/>
      <c r="N50" s="26"/>
      <c r="O50" s="26"/>
      <c r="P50" s="26"/>
      <c r="Q50" s="26"/>
      <c r="R50" s="26"/>
      <c r="S50" s="26"/>
      <c r="T50" s="26"/>
      <c r="U50" s="26"/>
      <c r="V50" s="26"/>
      <c r="W50" s="26"/>
      <c r="X50" s="26"/>
      <c r="Y50" s="26"/>
      <c r="Z50" s="26"/>
    </row>
    <row r="52" spans="1:26" s="33" customFormat="1" x14ac:dyDescent="0.25">
      <c r="A52" s="34" t="s">
        <v>64</v>
      </c>
      <c r="B52" s="44" t="s">
        <v>8</v>
      </c>
      <c r="C52" s="44" t="s">
        <v>9</v>
      </c>
      <c r="D52" s="44" t="s">
        <v>10</v>
      </c>
      <c r="E52" s="44" t="s">
        <v>11</v>
      </c>
      <c r="F52" s="44" t="s">
        <v>12</v>
      </c>
      <c r="G52" s="44" t="s">
        <v>13</v>
      </c>
      <c r="H52" s="44" t="s">
        <v>14</v>
      </c>
      <c r="I52" s="44" t="s">
        <v>15</v>
      </c>
      <c r="J52" s="44" t="s">
        <v>16</v>
      </c>
      <c r="K52" s="44" t="s">
        <v>17</v>
      </c>
      <c r="L52" s="44" t="s">
        <v>18</v>
      </c>
      <c r="M52" s="44" t="s">
        <v>19</v>
      </c>
      <c r="N52" s="44" t="s">
        <v>20</v>
      </c>
      <c r="O52" s="44" t="s">
        <v>4</v>
      </c>
      <c r="P52" s="44" t="s">
        <v>5</v>
      </c>
      <c r="Q52" s="44" t="s">
        <v>21</v>
      </c>
      <c r="R52" s="44" t="s">
        <v>22</v>
      </c>
      <c r="S52" s="44" t="s">
        <v>6</v>
      </c>
      <c r="T52" s="44" t="s">
        <v>23</v>
      </c>
      <c r="U52" s="44" t="s">
        <v>24</v>
      </c>
      <c r="V52" s="44" t="s">
        <v>7</v>
      </c>
      <c r="W52" s="44" t="s">
        <v>25</v>
      </c>
      <c r="X52" s="44" t="s">
        <v>26</v>
      </c>
      <c r="Y52" s="44" t="s">
        <v>27</v>
      </c>
      <c r="Z52" s="44" t="s">
        <v>28</v>
      </c>
    </row>
    <row r="53" spans="1:26" x14ac:dyDescent="0.25">
      <c r="A53" s="6" t="s">
        <v>36</v>
      </c>
      <c r="B53" s="25">
        <f>B9/B10</f>
        <v>7.9213089661823222E-2</v>
      </c>
      <c r="C53" s="25">
        <f t="shared" ref="C53:Z53" si="13">C9/C10</f>
        <v>8.0828111028511909E-2</v>
      </c>
      <c r="D53" s="25">
        <f t="shared" si="13"/>
        <v>9.0140741544370059E-2</v>
      </c>
      <c r="E53" s="25">
        <f t="shared" si="13"/>
        <v>9.3709348524935468E-2</v>
      </c>
      <c r="F53" s="25">
        <f t="shared" si="13"/>
        <v>9.5563593406374908E-2</v>
      </c>
      <c r="G53" s="25">
        <f t="shared" si="13"/>
        <v>9.4419072834788412E-2</v>
      </c>
      <c r="H53" s="25">
        <f t="shared" si="13"/>
        <v>9.4544189800237349E-2</v>
      </c>
      <c r="I53" s="25">
        <f t="shared" si="13"/>
        <v>9.6240018688687812E-2</v>
      </c>
      <c r="J53" s="25">
        <f t="shared" si="13"/>
        <v>0.10027094897843997</v>
      </c>
      <c r="K53" s="25">
        <f t="shared" si="13"/>
        <v>0.10013568014667537</v>
      </c>
      <c r="L53" s="25">
        <f t="shared" si="13"/>
        <v>9.7100567684531694E-2</v>
      </c>
      <c r="M53" s="25">
        <f t="shared" si="13"/>
        <v>9.4293694846339496E-2</v>
      </c>
      <c r="N53" s="25">
        <f t="shared" si="13"/>
        <v>9.2070334738014473E-2</v>
      </c>
      <c r="O53" s="25">
        <f t="shared" si="13"/>
        <v>9.0649281494870088E-2</v>
      </c>
      <c r="P53" s="25">
        <f t="shared" si="13"/>
        <v>8.5198401430356882E-2</v>
      </c>
      <c r="Q53" s="25">
        <f t="shared" si="13"/>
        <v>8.5520732953530562E-2</v>
      </c>
      <c r="R53" s="25">
        <f t="shared" si="13"/>
        <v>8.6493309153689316E-2</v>
      </c>
      <c r="S53" s="25">
        <f t="shared" si="13"/>
        <v>8.7376445164047009E-2</v>
      </c>
      <c r="T53" s="25">
        <f t="shared" si="13"/>
        <v>9.0012690388060965E-2</v>
      </c>
      <c r="U53" s="25">
        <f t="shared" si="13"/>
        <v>9.0823026402660781E-2</v>
      </c>
      <c r="V53" s="25">
        <f t="shared" si="13"/>
        <v>8.7110033716734148E-2</v>
      </c>
      <c r="W53" s="25">
        <f t="shared" si="13"/>
        <v>8.8847163976697008E-2</v>
      </c>
      <c r="X53" s="25">
        <f t="shared" si="13"/>
        <v>9.4367584573598284E-2</v>
      </c>
      <c r="Y53" s="25">
        <f t="shared" si="13"/>
        <v>9.4004405430664559E-2</v>
      </c>
      <c r="Z53" s="25">
        <f t="shared" si="13"/>
        <v>9.5627490267493676E-2</v>
      </c>
    </row>
    <row r="54" spans="1:26" x14ac:dyDescent="0.25">
      <c r="A54" s="6" t="s">
        <v>62</v>
      </c>
      <c r="B54" s="25">
        <f>B9/B2</f>
        <v>7.9213089661823222E-2</v>
      </c>
      <c r="C54" s="25">
        <f>C9/C2</f>
        <v>8.0828111028511909E-2</v>
      </c>
      <c r="D54" s="25">
        <f t="shared" ref="D54:Z54" si="14">D9/D2</f>
        <v>9.0140741544370059E-2</v>
      </c>
      <c r="E54" s="25">
        <f t="shared" si="14"/>
        <v>9.3709348524935468E-2</v>
      </c>
      <c r="F54" s="25">
        <f t="shared" si="14"/>
        <v>9.5563593406374908E-2</v>
      </c>
      <c r="G54" s="25">
        <f t="shared" si="14"/>
        <v>9.4419072834788412E-2</v>
      </c>
      <c r="H54" s="25">
        <f t="shared" si="14"/>
        <v>9.4544189800237349E-2</v>
      </c>
      <c r="I54" s="25">
        <f t="shared" si="14"/>
        <v>9.6240018688687812E-2</v>
      </c>
      <c r="J54" s="25">
        <f t="shared" si="14"/>
        <v>0.10027094897843997</v>
      </c>
      <c r="K54" s="25">
        <f t="shared" si="14"/>
        <v>0.10013568014667537</v>
      </c>
      <c r="L54" s="25">
        <f t="shared" si="14"/>
        <v>9.7100567684531694E-2</v>
      </c>
      <c r="M54" s="25">
        <f t="shared" si="14"/>
        <v>9.4293694846339496E-2</v>
      </c>
      <c r="N54" s="25">
        <f t="shared" si="14"/>
        <v>9.2070334738014473E-2</v>
      </c>
      <c r="O54" s="25">
        <f t="shared" si="14"/>
        <v>9.0649281494870088E-2</v>
      </c>
      <c r="P54" s="25">
        <f t="shared" si="14"/>
        <v>8.5198401430356882E-2</v>
      </c>
      <c r="Q54" s="25">
        <f t="shared" si="14"/>
        <v>8.5520732953530562E-2</v>
      </c>
      <c r="R54" s="25">
        <f t="shared" si="14"/>
        <v>8.6493309153689316E-2</v>
      </c>
      <c r="S54" s="25">
        <f t="shared" si="14"/>
        <v>8.7376445164047009E-2</v>
      </c>
      <c r="T54" s="25">
        <f t="shared" si="14"/>
        <v>9.0012690388060965E-2</v>
      </c>
      <c r="U54" s="25">
        <f t="shared" si="14"/>
        <v>9.0823026402660781E-2</v>
      </c>
      <c r="V54" s="25">
        <f t="shared" si="14"/>
        <v>8.7110033716734148E-2</v>
      </c>
      <c r="W54" s="25">
        <f t="shared" si="14"/>
        <v>8.8847163976697008E-2</v>
      </c>
      <c r="X54" s="25">
        <f t="shared" si="14"/>
        <v>9.4367584573598284E-2</v>
      </c>
      <c r="Y54" s="25">
        <f t="shared" si="14"/>
        <v>9.4004405430664559E-2</v>
      </c>
      <c r="Z54" s="25">
        <f t="shared" si="14"/>
        <v>9.5627490267493676E-2</v>
      </c>
    </row>
    <row r="55" spans="1:26" ht="15.75" thickBot="1" x14ac:dyDescent="0.3">
      <c r="A55" s="28" t="s">
        <v>63</v>
      </c>
      <c r="B55" s="29">
        <f>B53-B54</f>
        <v>0</v>
      </c>
      <c r="C55" s="29">
        <f t="shared" ref="C55:Z55" si="15">C53-C54</f>
        <v>0</v>
      </c>
      <c r="D55" s="29">
        <f t="shared" si="15"/>
        <v>0</v>
      </c>
      <c r="E55" s="29">
        <f t="shared" si="15"/>
        <v>0</v>
      </c>
      <c r="F55" s="29">
        <f t="shared" si="15"/>
        <v>0</v>
      </c>
      <c r="G55" s="29">
        <f t="shared" si="15"/>
        <v>0</v>
      </c>
      <c r="H55" s="29">
        <f t="shared" si="15"/>
        <v>0</v>
      </c>
      <c r="I55" s="29">
        <f t="shared" si="15"/>
        <v>0</v>
      </c>
      <c r="J55" s="29">
        <f t="shared" si="15"/>
        <v>0</v>
      </c>
      <c r="K55" s="29">
        <f t="shared" si="15"/>
        <v>0</v>
      </c>
      <c r="L55" s="29">
        <f t="shared" si="15"/>
        <v>0</v>
      </c>
      <c r="M55" s="29">
        <f t="shared" si="15"/>
        <v>0</v>
      </c>
      <c r="N55" s="29">
        <f t="shared" si="15"/>
        <v>0</v>
      </c>
      <c r="O55" s="29">
        <f t="shared" si="15"/>
        <v>0</v>
      </c>
      <c r="P55" s="29">
        <f t="shared" si="15"/>
        <v>0</v>
      </c>
      <c r="Q55" s="29">
        <f t="shared" si="15"/>
        <v>0</v>
      </c>
      <c r="R55" s="29">
        <f t="shared" si="15"/>
        <v>0</v>
      </c>
      <c r="S55" s="29">
        <f t="shared" si="15"/>
        <v>0</v>
      </c>
      <c r="T55" s="29">
        <f t="shared" si="15"/>
        <v>0</v>
      </c>
      <c r="U55" s="29">
        <f t="shared" si="15"/>
        <v>0</v>
      </c>
      <c r="V55" s="29">
        <f t="shared" si="15"/>
        <v>0</v>
      </c>
      <c r="W55" s="29">
        <f t="shared" si="15"/>
        <v>0</v>
      </c>
      <c r="X55" s="29">
        <f t="shared" si="15"/>
        <v>0</v>
      </c>
      <c r="Y55" s="29">
        <f t="shared" si="15"/>
        <v>0</v>
      </c>
      <c r="Z55" s="29">
        <f t="shared" si="15"/>
        <v>0</v>
      </c>
    </row>
    <row r="56" spans="1:26" ht="6.75" customHeight="1" x14ac:dyDescent="0.25">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67</v>
      </c>
      <c r="B57" s="35">
        <f>_xlfn.STDEV.S(B53:Z53)</f>
        <v>5.3920354594822152E-3</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69</v>
      </c>
      <c r="B58" s="35">
        <f>AVERAGE(B53:Z53)</f>
        <v>9.1382398273445326E-2</v>
      </c>
      <c r="C58" s="26"/>
      <c r="D58" s="39"/>
      <c r="E58" s="26"/>
      <c r="F58" s="26"/>
      <c r="G58" s="26"/>
      <c r="H58" s="26"/>
      <c r="I58" s="26"/>
      <c r="J58" s="26"/>
      <c r="K58" s="26"/>
      <c r="L58" s="26"/>
      <c r="M58" s="26"/>
      <c r="N58" s="26"/>
      <c r="O58" s="26"/>
      <c r="P58" s="26"/>
      <c r="Q58" s="26"/>
      <c r="R58" s="26"/>
      <c r="S58" s="26"/>
      <c r="T58" s="26"/>
      <c r="U58" s="26"/>
      <c r="V58" s="26"/>
      <c r="W58" s="26"/>
      <c r="X58" s="26"/>
      <c r="Y58" s="26"/>
      <c r="Z58" s="26"/>
    </row>
    <row r="59" spans="1:26" x14ac:dyDescent="0.25">
      <c r="A59" s="6" t="s">
        <v>71</v>
      </c>
      <c r="B59" s="35">
        <f>B58+B57</f>
        <v>9.6774433732927545E-2</v>
      </c>
    </row>
    <row r="60" spans="1:26" x14ac:dyDescent="0.25">
      <c r="A60" s="6" t="s">
        <v>72</v>
      </c>
      <c r="B60" s="35">
        <f>B58+2*B57</f>
        <v>0.10216646919240975</v>
      </c>
    </row>
    <row r="61" spans="1:26" ht="6.75" customHeight="1" x14ac:dyDescent="0.25"/>
    <row r="62" spans="1:26" x14ac:dyDescent="0.25">
      <c r="A62" s="6" t="s">
        <v>68</v>
      </c>
      <c r="B62" s="36">
        <f>_xlfn.STDEV.S(B54:Z54)</f>
        <v>5.3920354594822152E-3</v>
      </c>
    </row>
    <row r="63" spans="1:26" x14ac:dyDescent="0.25">
      <c r="A63" s="6" t="s">
        <v>70</v>
      </c>
      <c r="B63" s="35">
        <f>AVERAGE(B54:Z54)</f>
        <v>9.1382398273445326E-2</v>
      </c>
    </row>
    <row r="64" spans="1:26" x14ac:dyDescent="0.25">
      <c r="A64" s="6" t="s">
        <v>73</v>
      </c>
      <c r="B64" s="35">
        <f>B63+B62</f>
        <v>9.6774433732927545E-2</v>
      </c>
    </row>
    <row r="65" spans="1:27" x14ac:dyDescent="0.25">
      <c r="A65" s="6" t="s">
        <v>74</v>
      </c>
      <c r="B65" s="35">
        <f>B63+2*B62</f>
        <v>0.10216646919240975</v>
      </c>
    </row>
    <row r="66" spans="1:27" ht="9" customHeight="1" x14ac:dyDescent="0.25">
      <c r="B66" s="26"/>
    </row>
    <row r="67" spans="1:27" x14ac:dyDescent="0.25">
      <c r="A67" s="6" t="s">
        <v>75</v>
      </c>
      <c r="B67" s="35">
        <f>B57-B62</f>
        <v>0</v>
      </c>
    </row>
    <row r="68" spans="1:27" x14ac:dyDescent="0.25">
      <c r="A68" s="6" t="s">
        <v>76</v>
      </c>
      <c r="B68" s="35">
        <f t="shared" ref="B68:B70" si="16">B58-B63</f>
        <v>0</v>
      </c>
    </row>
    <row r="69" spans="1:27" x14ac:dyDescent="0.25">
      <c r="A69" s="6" t="s">
        <v>77</v>
      </c>
      <c r="B69" s="35">
        <f t="shared" si="16"/>
        <v>0</v>
      </c>
    </row>
    <row r="70" spans="1:27" x14ac:dyDescent="0.25">
      <c r="A70" s="6" t="s">
        <v>78</v>
      </c>
      <c r="B70" s="35">
        <f t="shared" si="16"/>
        <v>0</v>
      </c>
    </row>
    <row r="72" spans="1:27" s="33" customFormat="1" x14ac:dyDescent="0.25">
      <c r="A72" s="34" t="s">
        <v>66</v>
      </c>
      <c r="B72" s="34" t="s">
        <v>8</v>
      </c>
      <c r="C72" s="34" t="s">
        <v>9</v>
      </c>
      <c r="D72" s="34" t="s">
        <v>10</v>
      </c>
      <c r="E72" s="34" t="s">
        <v>11</v>
      </c>
      <c r="F72" s="34" t="s">
        <v>12</v>
      </c>
      <c r="G72" s="34" t="s">
        <v>13</v>
      </c>
      <c r="H72" s="34" t="s">
        <v>14</v>
      </c>
      <c r="I72" s="34" t="s">
        <v>15</v>
      </c>
      <c r="J72" s="34" t="s">
        <v>16</v>
      </c>
      <c r="K72" s="34" t="s">
        <v>17</v>
      </c>
      <c r="L72" s="34" t="s">
        <v>18</v>
      </c>
      <c r="M72" s="34" t="s">
        <v>19</v>
      </c>
      <c r="N72" s="34" t="s">
        <v>20</v>
      </c>
      <c r="O72" s="34" t="s">
        <v>4</v>
      </c>
      <c r="P72" s="34" t="s">
        <v>5</v>
      </c>
      <c r="Q72" s="34" t="s">
        <v>21</v>
      </c>
      <c r="R72" s="34" t="s">
        <v>22</v>
      </c>
      <c r="S72" s="34" t="s">
        <v>6</v>
      </c>
      <c r="T72" s="34" t="s">
        <v>23</v>
      </c>
      <c r="U72" s="34" t="s">
        <v>24</v>
      </c>
      <c r="V72" s="34" t="s">
        <v>7</v>
      </c>
      <c r="W72" s="34" t="s">
        <v>25</v>
      </c>
      <c r="X72" s="34" t="s">
        <v>26</v>
      </c>
      <c r="Y72" s="34" t="s">
        <v>27</v>
      </c>
      <c r="Z72" s="34" t="s">
        <v>28</v>
      </c>
      <c r="AA72" s="97"/>
    </row>
    <row r="73" spans="1:27" x14ac:dyDescent="0.25">
      <c r="A73" s="6" t="s">
        <v>79</v>
      </c>
      <c r="B73" s="35">
        <f>B37-B57</f>
        <v>-7.7946504496621306E-4</v>
      </c>
    </row>
    <row r="74" spans="1:27" x14ac:dyDescent="0.25">
      <c r="A74" s="6" t="s">
        <v>80</v>
      </c>
      <c r="B74" s="35">
        <f>B38-B58</f>
        <v>5.4323350650481717E-3</v>
      </c>
    </row>
    <row r="75" spans="1:27" x14ac:dyDescent="0.25">
      <c r="A75" s="6" t="s">
        <v>81</v>
      </c>
      <c r="B75" s="35">
        <f>B39-B59</f>
        <v>4.6528700200819534E-3</v>
      </c>
    </row>
    <row r="76" spans="1:27" x14ac:dyDescent="0.25">
      <c r="A76" s="6" t="s">
        <v>82</v>
      </c>
      <c r="B76" s="35">
        <f>B40-B60</f>
        <v>3.873404975115749E-3</v>
      </c>
    </row>
    <row r="77" spans="1:27" ht="6" customHeight="1" x14ac:dyDescent="0.25">
      <c r="B77" s="26"/>
    </row>
    <row r="78" spans="1:27" x14ac:dyDescent="0.25">
      <c r="A78" s="6" t="s">
        <v>83</v>
      </c>
      <c r="B78" s="35">
        <f>B42-B62</f>
        <v>-7.7946504496621306E-4</v>
      </c>
    </row>
    <row r="79" spans="1:27" x14ac:dyDescent="0.25">
      <c r="A79" s="6" t="s">
        <v>84</v>
      </c>
      <c r="B79" s="35">
        <f>B43-B63</f>
        <v>5.4323350650481717E-3</v>
      </c>
    </row>
    <row r="80" spans="1:27" x14ac:dyDescent="0.25">
      <c r="A80" s="6" t="s">
        <v>85</v>
      </c>
      <c r="B80" s="35">
        <f>B44-B64</f>
        <v>4.6528700200819534E-3</v>
      </c>
    </row>
    <row r="81" spans="1:26" x14ac:dyDescent="0.25">
      <c r="A81" s="6" t="s">
        <v>86</v>
      </c>
      <c r="B81" s="35">
        <f>B45-B65</f>
        <v>3.873404975115749E-3</v>
      </c>
    </row>
    <row r="83" spans="1:26" x14ac:dyDescent="0.25">
      <c r="A83" s="34" t="s">
        <v>153</v>
      </c>
      <c r="B83" s="44" t="s">
        <v>8</v>
      </c>
      <c r="C83" s="44" t="s">
        <v>9</v>
      </c>
      <c r="D83" s="44" t="s">
        <v>10</v>
      </c>
      <c r="E83" s="44" t="s">
        <v>11</v>
      </c>
      <c r="F83" s="44" t="s">
        <v>12</v>
      </c>
      <c r="G83" s="44" t="s">
        <v>13</v>
      </c>
      <c r="H83" s="44" t="s">
        <v>14</v>
      </c>
      <c r="I83" s="44" t="s">
        <v>15</v>
      </c>
      <c r="J83" s="44" t="s">
        <v>16</v>
      </c>
      <c r="K83" s="44" t="s">
        <v>17</v>
      </c>
      <c r="L83" s="44" t="s">
        <v>18</v>
      </c>
      <c r="M83" s="44" t="s">
        <v>19</v>
      </c>
      <c r="N83" s="44" t="s">
        <v>20</v>
      </c>
      <c r="O83" s="44" t="s">
        <v>4</v>
      </c>
      <c r="P83" s="44" t="s">
        <v>5</v>
      </c>
      <c r="Q83" s="44" t="s">
        <v>21</v>
      </c>
      <c r="R83" s="44" t="s">
        <v>22</v>
      </c>
      <c r="S83" s="44" t="s">
        <v>6</v>
      </c>
      <c r="T83" s="44" t="s">
        <v>23</v>
      </c>
      <c r="U83" s="44" t="s">
        <v>24</v>
      </c>
      <c r="V83" s="44" t="s">
        <v>7</v>
      </c>
      <c r="W83" s="44" t="s">
        <v>25</v>
      </c>
      <c r="X83" s="44" t="s">
        <v>26</v>
      </c>
      <c r="Y83" s="44" t="s">
        <v>27</v>
      </c>
      <c r="Z83" s="44" t="s">
        <v>28</v>
      </c>
    </row>
    <row r="84" spans="1:26" ht="15" customHeight="1" outlineLevel="1" x14ac:dyDescent="0.25">
      <c r="A84" s="37" t="s">
        <v>158</v>
      </c>
      <c r="B84" s="7"/>
      <c r="C84" s="7"/>
      <c r="D84" s="7"/>
      <c r="E84" s="7"/>
      <c r="F84" s="7"/>
      <c r="G84" s="7"/>
      <c r="H84" s="7"/>
      <c r="I84" s="7"/>
      <c r="J84" s="7"/>
      <c r="K84" s="7"/>
      <c r="L84" s="7"/>
      <c r="M84" s="7">
        <f t="shared" ref="M84:Z84" si="17">M13</f>
        <v>1941727346.704</v>
      </c>
      <c r="N84" s="7">
        <f t="shared" si="17"/>
        <v>1951067794.842</v>
      </c>
      <c r="O84" s="7">
        <f t="shared" si="17"/>
        <v>1973889855.227</v>
      </c>
      <c r="P84" s="7">
        <f t="shared" si="17"/>
        <v>2010516572.552464</v>
      </c>
      <c r="Q84" s="7">
        <f t="shared" si="17"/>
        <v>1988278203.2000003</v>
      </c>
      <c r="R84" s="7">
        <f t="shared" si="17"/>
        <v>2016408896.2470002</v>
      </c>
      <c r="S84" s="7">
        <f t="shared" si="17"/>
        <v>2021659386.6130009</v>
      </c>
      <c r="T84" s="7">
        <f t="shared" si="17"/>
        <v>2045267372.8780003</v>
      </c>
      <c r="U84" s="7">
        <f t="shared" si="17"/>
        <v>2105039732.2350006</v>
      </c>
      <c r="V84" s="7">
        <f t="shared" si="17"/>
        <v>2596977149.4960003</v>
      </c>
      <c r="W84" s="7">
        <f t="shared" si="17"/>
        <v>2661835598.7809997</v>
      </c>
      <c r="X84" s="7">
        <f t="shared" si="17"/>
        <v>2684468173.2939997</v>
      </c>
      <c r="Y84" s="7">
        <f t="shared" si="17"/>
        <v>2630346680.4799995</v>
      </c>
      <c r="Z84" s="7">
        <f t="shared" si="17"/>
        <v>2678384667.5919995</v>
      </c>
    </row>
    <row r="85" spans="1:26" ht="15" customHeight="1" outlineLevel="1" x14ac:dyDescent="0.25">
      <c r="A85" s="37" t="s">
        <v>159</v>
      </c>
      <c r="B85" s="7">
        <f>B9</f>
        <v>1994852124.1810005</v>
      </c>
      <c r="C85" s="7">
        <f t="shared" ref="C85:Z85" si="18">C9</f>
        <v>2097588745.0650005</v>
      </c>
      <c r="D85" s="7">
        <f t="shared" si="18"/>
        <v>2334351159.0180001</v>
      </c>
      <c r="E85" s="7">
        <f t="shared" si="18"/>
        <v>2454381540.8610001</v>
      </c>
      <c r="F85" s="7">
        <f t="shared" si="18"/>
        <v>2517365825.105</v>
      </c>
      <c r="G85" s="7">
        <f t="shared" si="18"/>
        <v>2515093226.3529997</v>
      </c>
      <c r="H85" s="7">
        <f t="shared" si="18"/>
        <v>2567356819.1330004</v>
      </c>
      <c r="I85" s="7">
        <f t="shared" si="18"/>
        <v>2644652503.6320004</v>
      </c>
      <c r="J85" s="7">
        <f t="shared" si="18"/>
        <v>2687544126.566</v>
      </c>
      <c r="K85" s="7">
        <f t="shared" si="18"/>
        <v>2740329239.7810001</v>
      </c>
      <c r="L85" s="7">
        <f t="shared" si="18"/>
        <v>2678948883.7360005</v>
      </c>
      <c r="M85" s="7">
        <f t="shared" si="18"/>
        <v>2617775384.7480001</v>
      </c>
      <c r="N85" s="7">
        <f t="shared" si="18"/>
        <v>2574726680.8590002</v>
      </c>
      <c r="O85" s="7">
        <f t="shared" si="18"/>
        <v>2580756049.6980004</v>
      </c>
      <c r="P85" s="7">
        <f t="shared" si="18"/>
        <v>2525178510.3540001</v>
      </c>
      <c r="Q85" s="7">
        <f t="shared" si="18"/>
        <v>2538326383.9490004</v>
      </c>
      <c r="R85" s="7">
        <f t="shared" si="18"/>
        <v>2611770440.4460011</v>
      </c>
      <c r="S85" s="7">
        <f t="shared" si="18"/>
        <v>2674760892.263001</v>
      </c>
      <c r="T85" s="7">
        <f t="shared" si="18"/>
        <v>2751863196.1950006</v>
      </c>
      <c r="U85" s="7">
        <f t="shared" si="18"/>
        <v>2810019248.3720007</v>
      </c>
      <c r="V85" s="7">
        <f t="shared" si="18"/>
        <v>2648248653.0819998</v>
      </c>
      <c r="W85" s="7">
        <f t="shared" si="18"/>
        <v>2715147872.2280006</v>
      </c>
      <c r="X85" s="7">
        <f t="shared" si="18"/>
        <v>2822953123.2560005</v>
      </c>
      <c r="Y85" s="7">
        <f t="shared" si="18"/>
        <v>2888833624.7240005</v>
      </c>
      <c r="Z85" s="7">
        <f t="shared" si="18"/>
        <v>2959507666.1000004</v>
      </c>
    </row>
    <row r="86" spans="1:26" ht="15" customHeight="1" outlineLevel="1" x14ac:dyDescent="0.25">
      <c r="A86" s="37" t="s">
        <v>191</v>
      </c>
      <c r="B86" s="7"/>
      <c r="C86" s="7"/>
      <c r="D86" s="7"/>
      <c r="E86" s="7"/>
      <c r="F86" s="7"/>
      <c r="G86" s="7"/>
      <c r="H86" s="7"/>
      <c r="I86" s="7"/>
      <c r="J86" s="7"/>
      <c r="K86" s="7"/>
      <c r="L86" s="7"/>
      <c r="M86" s="7">
        <f t="shared" ref="M86:Z86" si="19">-M84+M85</f>
        <v>676048038.04400015</v>
      </c>
      <c r="N86" s="7">
        <f>-N84+N85</f>
        <v>623658886.0170002</v>
      </c>
      <c r="O86" s="7">
        <f t="shared" si="19"/>
        <v>606866194.47100043</v>
      </c>
      <c r="P86" s="7">
        <f t="shared" si="19"/>
        <v>514661937.80153608</v>
      </c>
      <c r="Q86" s="7">
        <f t="shared" si="19"/>
        <v>550048180.74900007</v>
      </c>
      <c r="R86" s="7">
        <f t="shared" si="19"/>
        <v>595361544.19900084</v>
      </c>
      <c r="S86" s="7">
        <f t="shared" si="19"/>
        <v>653101505.6500001</v>
      </c>
      <c r="T86" s="7">
        <f t="shared" si="19"/>
        <v>706595823.31700039</v>
      </c>
      <c r="U86" s="7">
        <f t="shared" si="19"/>
        <v>704979516.13700008</v>
      </c>
      <c r="V86" s="7">
        <f t="shared" si="19"/>
        <v>51271503.585999489</v>
      </c>
      <c r="W86" s="7">
        <f t="shared" si="19"/>
        <v>53312273.44700098</v>
      </c>
      <c r="X86" s="7">
        <f t="shared" si="19"/>
        <v>138484949.96200085</v>
      </c>
      <c r="Y86" s="7">
        <f t="shared" si="19"/>
        <v>258486944.24400091</v>
      </c>
      <c r="Z86" s="7">
        <f t="shared" si="19"/>
        <v>281122998.50800085</v>
      </c>
    </row>
    <row r="87" spans="1:26" ht="15" customHeight="1" outlineLevel="1" x14ac:dyDescent="0.25"/>
    <row r="88" spans="1:26" ht="15" customHeight="1" outlineLevel="1" x14ac:dyDescent="0.25">
      <c r="A88" s="37" t="s">
        <v>161</v>
      </c>
    </row>
    <row r="89" spans="1:26" ht="15" customHeight="1" outlineLevel="1" x14ac:dyDescent="0.25">
      <c r="A89" s="6" t="s">
        <v>87</v>
      </c>
      <c r="B89" s="38">
        <f>AVERAGE(B84:Z84)</f>
        <v>2236133387.8672476</v>
      </c>
    </row>
    <row r="90" spans="1:26" ht="15" customHeight="1" outlineLevel="1" x14ac:dyDescent="0.25">
      <c r="A90" s="6" t="s">
        <v>88</v>
      </c>
      <c r="B90" s="38">
        <f>_xlfn.STDEV.S(B84:Z84)</f>
        <v>323486111.7439034</v>
      </c>
      <c r="C90" s="37" t="s">
        <v>91</v>
      </c>
      <c r="D90" s="7"/>
    </row>
    <row r="91" spans="1:26" ht="15" customHeight="1" outlineLevel="1" x14ac:dyDescent="0.25">
      <c r="A91" s="6" t="s">
        <v>89</v>
      </c>
      <c r="B91" s="38">
        <f>B89+B90</f>
        <v>2559619499.6111507</v>
      </c>
      <c r="C91" s="6" t="s">
        <v>92</v>
      </c>
      <c r="D91" s="43">
        <f>COUNTIF($B$84:$Z$84,"&gt;"&amp;B91)</f>
        <v>5</v>
      </c>
    </row>
    <row r="92" spans="1:26" ht="15" customHeight="1" outlineLevel="1" x14ac:dyDescent="0.25">
      <c r="A92" s="6" t="s">
        <v>90</v>
      </c>
      <c r="B92" s="38">
        <f>B89+2*B90</f>
        <v>2883105611.3550544</v>
      </c>
      <c r="C92" s="6" t="s">
        <v>93</v>
      </c>
      <c r="D92" s="43">
        <f>COUNTIF($B$84:$Z$84,"&gt;"&amp;B92)</f>
        <v>0</v>
      </c>
    </row>
    <row r="93" spans="1:26" ht="15" customHeight="1" outlineLevel="1" x14ac:dyDescent="0.25">
      <c r="C93" s="37" t="s">
        <v>94</v>
      </c>
      <c r="D93" s="43">
        <f>COUNT(B84:Z84)</f>
        <v>14</v>
      </c>
    </row>
    <row r="94" spans="1:26" ht="15" customHeight="1" outlineLevel="1" x14ac:dyDescent="0.25">
      <c r="A94" s="37" t="s">
        <v>162</v>
      </c>
    </row>
    <row r="95" spans="1:26" ht="15" customHeight="1" outlineLevel="1" x14ac:dyDescent="0.25">
      <c r="A95" s="6" t="s">
        <v>87</v>
      </c>
      <c r="B95" s="38">
        <f>AVERAGE(B85:Z85)</f>
        <v>2598093276.7881999</v>
      </c>
    </row>
    <row r="96" spans="1:26" ht="15" customHeight="1" outlineLevel="1" x14ac:dyDescent="0.25">
      <c r="A96" s="6" t="s">
        <v>88</v>
      </c>
      <c r="B96" s="38">
        <f>_xlfn.STDEV.S(B85:Z85)</f>
        <v>216273478.35668439</v>
      </c>
      <c r="C96" s="37" t="s">
        <v>91</v>
      </c>
      <c r="D96" s="7"/>
    </row>
    <row r="97" spans="1:29" ht="15" customHeight="1" outlineLevel="1" x14ac:dyDescent="0.25">
      <c r="A97" s="6" t="s">
        <v>89</v>
      </c>
      <c r="B97" s="38">
        <f>B95+B96</f>
        <v>2814366755.1448841</v>
      </c>
      <c r="C97" s="6" t="s">
        <v>92</v>
      </c>
      <c r="D97" s="43">
        <f>COUNTIF($B$85:$Z$85,"&gt;"&amp;B97)</f>
        <v>3</v>
      </c>
    </row>
    <row r="98" spans="1:29" ht="15" customHeight="1" outlineLevel="1" x14ac:dyDescent="0.25">
      <c r="A98" s="6" t="s">
        <v>90</v>
      </c>
      <c r="B98" s="38">
        <f>B95+2*B96</f>
        <v>3030640233.5015688</v>
      </c>
      <c r="C98" s="6" t="s">
        <v>93</v>
      </c>
      <c r="D98" s="43">
        <f>COUNTIF($B$85:$Z$85,"&gt;"&amp;B98)</f>
        <v>0</v>
      </c>
    </row>
    <row r="99" spans="1:29" ht="15" customHeight="1" outlineLevel="1" x14ac:dyDescent="0.25">
      <c r="C99" s="37" t="s">
        <v>94</v>
      </c>
      <c r="D99" s="43">
        <f>COUNT(B85:Z85)</f>
        <v>25</v>
      </c>
    </row>
    <row r="100" spans="1:29" ht="15" customHeight="1" outlineLevel="1" x14ac:dyDescent="0.25">
      <c r="A100" s="37" t="s">
        <v>163</v>
      </c>
    </row>
    <row r="101" spans="1:29" ht="15" customHeight="1" outlineLevel="1" x14ac:dyDescent="0.25">
      <c r="A101" s="6" t="s">
        <v>87</v>
      </c>
      <c r="B101" s="38">
        <f>AVERAGE(B86:Z86)</f>
        <v>458142878.29518157</v>
      </c>
    </row>
    <row r="102" spans="1:29" ht="15" customHeight="1" outlineLevel="1" x14ac:dyDescent="0.25">
      <c r="A102" s="6" t="s">
        <v>88</v>
      </c>
      <c r="B102" s="38">
        <f>_xlfn.STDEV.S(B86:Z86)</f>
        <v>246661508.39831227</v>
      </c>
      <c r="C102" s="37" t="s">
        <v>91</v>
      </c>
      <c r="D102" s="7"/>
    </row>
    <row r="103" spans="1:29" ht="15" customHeight="1" outlineLevel="1" x14ac:dyDescent="0.25">
      <c r="A103" s="6" t="s">
        <v>89</v>
      </c>
      <c r="B103" s="38">
        <f>B101+B102</f>
        <v>704804386.69349384</v>
      </c>
      <c r="C103" s="6" t="s">
        <v>92</v>
      </c>
      <c r="D103" s="43">
        <f>COUNTIF($B$86:$Z$86,"&gt;"&amp;B103)</f>
        <v>2</v>
      </c>
    </row>
    <row r="104" spans="1:29" ht="15" customHeight="1" outlineLevel="1" x14ac:dyDescent="0.25">
      <c r="A104" s="6" t="s">
        <v>90</v>
      </c>
      <c r="B104" s="38">
        <f>B101+2*B102</f>
        <v>951465895.09180617</v>
      </c>
      <c r="C104" s="6" t="s">
        <v>93</v>
      </c>
      <c r="D104" s="43">
        <f>COUNTIF($B$86:$Z$86,"&gt;"&amp;B104)</f>
        <v>0</v>
      </c>
    </row>
    <row r="105" spans="1:29" ht="15" customHeight="1" outlineLevel="1" x14ac:dyDescent="0.25">
      <c r="C105" s="37" t="s">
        <v>94</v>
      </c>
      <c r="D105" s="43">
        <f>COUNT(B86:Z86)</f>
        <v>14</v>
      </c>
    </row>
    <row r="107" spans="1:29" s="33" customFormat="1" x14ac:dyDescent="0.25">
      <c r="A107" s="34" t="s">
        <v>182</v>
      </c>
      <c r="B107" s="44" t="s">
        <v>8</v>
      </c>
      <c r="C107" s="44" t="s">
        <v>9</v>
      </c>
      <c r="D107" s="44" t="s">
        <v>10</v>
      </c>
      <c r="E107" s="44" t="s">
        <v>11</v>
      </c>
      <c r="F107" s="44" t="s">
        <v>12</v>
      </c>
      <c r="G107" s="44" t="s">
        <v>13</v>
      </c>
      <c r="H107" s="44" t="s">
        <v>14</v>
      </c>
      <c r="I107" s="44" t="s">
        <v>15</v>
      </c>
      <c r="J107" s="44" t="s">
        <v>16</v>
      </c>
      <c r="K107" s="44" t="s">
        <v>17</v>
      </c>
      <c r="L107" s="44" t="s">
        <v>18</v>
      </c>
      <c r="M107" s="44" t="s">
        <v>19</v>
      </c>
      <c r="N107" s="44" t="s">
        <v>20</v>
      </c>
      <c r="O107" s="44" t="s">
        <v>4</v>
      </c>
      <c r="P107" s="44" t="s">
        <v>5</v>
      </c>
      <c r="Q107" s="44" t="s">
        <v>21</v>
      </c>
      <c r="R107" s="44" t="s">
        <v>22</v>
      </c>
      <c r="S107" s="44" t="s">
        <v>6</v>
      </c>
      <c r="T107" s="44" t="s">
        <v>23</v>
      </c>
      <c r="U107" s="44" t="s">
        <v>24</v>
      </c>
      <c r="V107" s="44" t="s">
        <v>7</v>
      </c>
      <c r="W107" s="44" t="s">
        <v>25</v>
      </c>
      <c r="X107" s="44" t="s">
        <v>26</v>
      </c>
      <c r="Y107" s="44" t="s">
        <v>27</v>
      </c>
      <c r="Z107" s="44" t="s">
        <v>28</v>
      </c>
      <c r="AA107" s="98">
        <v>42416</v>
      </c>
    </row>
    <row r="108" spans="1:29" x14ac:dyDescent="0.25">
      <c r="A108" s="37" t="s">
        <v>32</v>
      </c>
      <c r="B108" s="7">
        <f>B6</f>
        <v>3336943925.7108111</v>
      </c>
      <c r="C108" s="7">
        <f t="shared" ref="C108:AA108" si="20">C6</f>
        <v>3276620365.8984876</v>
      </c>
      <c r="D108" s="7">
        <f t="shared" si="20"/>
        <v>3266093189.4355121</v>
      </c>
      <c r="E108" s="7">
        <f t="shared" si="20"/>
        <v>3362543803.5785942</v>
      </c>
      <c r="F108" s="7">
        <f t="shared" si="20"/>
        <v>3526034909.5071106</v>
      </c>
      <c r="G108" s="7">
        <f t="shared" si="20"/>
        <v>3726218726.7079005</v>
      </c>
      <c r="H108" s="7">
        <f t="shared" si="20"/>
        <v>3907072177.4003811</v>
      </c>
      <c r="I108" s="7">
        <f t="shared" si="20"/>
        <v>4087537056.2992296</v>
      </c>
      <c r="J108" s="7">
        <f t="shared" si="20"/>
        <v>4235659644.5755372</v>
      </c>
      <c r="K108" s="7">
        <f t="shared" si="20"/>
        <v>4355791239.5589485</v>
      </c>
      <c r="L108" s="7">
        <f t="shared" si="20"/>
        <v>4590145195.5309992</v>
      </c>
      <c r="M108" s="7">
        <f t="shared" si="20"/>
        <v>4809654289.1030235</v>
      </c>
      <c r="N108" s="7">
        <f t="shared" si="20"/>
        <v>4900102741.7678318</v>
      </c>
      <c r="O108" s="7">
        <f t="shared" si="20"/>
        <v>4917916163.877141</v>
      </c>
      <c r="P108" s="7">
        <f t="shared" si="20"/>
        <v>4960124854.0787535</v>
      </c>
      <c r="Q108" s="7">
        <f t="shared" si="20"/>
        <v>5057629849.1544342</v>
      </c>
      <c r="R108" s="7">
        <f t="shared" si="20"/>
        <v>5256151124.5840712</v>
      </c>
      <c r="S108" s="7">
        <f t="shared" si="20"/>
        <v>5455189360.8086472</v>
      </c>
      <c r="T108" s="7">
        <f t="shared" si="20"/>
        <v>5252757332.1655922</v>
      </c>
      <c r="U108" s="7">
        <f t="shared" si="20"/>
        <v>5367229640.2645321</v>
      </c>
      <c r="V108" s="7">
        <f t="shared" si="20"/>
        <v>4937198257.3299894</v>
      </c>
      <c r="W108" s="7">
        <f t="shared" si="20"/>
        <v>5003804489.0599937</v>
      </c>
      <c r="X108" s="7">
        <f t="shared" si="20"/>
        <v>5152223810.2599621</v>
      </c>
      <c r="Y108" s="7">
        <f t="shared" si="20"/>
        <v>5309851327.5460024</v>
      </c>
      <c r="Z108" s="7">
        <f t="shared" si="20"/>
        <v>5413665967.4199829</v>
      </c>
      <c r="AA108" s="7">
        <f t="shared" si="20"/>
        <v>0</v>
      </c>
    </row>
    <row r="109" spans="1:29" x14ac:dyDescent="0.25">
      <c r="A109" s="95" t="s">
        <v>178</v>
      </c>
      <c r="B109" s="7">
        <f>B15</f>
        <v>1166421413.76</v>
      </c>
      <c r="C109" s="7">
        <f t="shared" ref="C109:AA109" si="21">C15</f>
        <v>981496650.79000008</v>
      </c>
      <c r="D109" s="7">
        <f t="shared" si="21"/>
        <v>902043999.03999996</v>
      </c>
      <c r="E109" s="7">
        <f t="shared" si="21"/>
        <v>938535089.5</v>
      </c>
      <c r="F109" s="7">
        <f t="shared" si="21"/>
        <v>1021976959.9400002</v>
      </c>
      <c r="G109" s="7">
        <f t="shared" si="21"/>
        <v>1140194497.1699998</v>
      </c>
      <c r="H109" s="7">
        <f t="shared" si="21"/>
        <v>1170980019.8500001</v>
      </c>
      <c r="I109" s="7">
        <f t="shared" si="21"/>
        <v>1214501491.3399999</v>
      </c>
      <c r="J109" s="7">
        <f t="shared" si="21"/>
        <v>1240143165.3500004</v>
      </c>
      <c r="K109" s="7">
        <f t="shared" si="21"/>
        <v>1188044671.8199999</v>
      </c>
      <c r="L109" s="7">
        <f t="shared" si="21"/>
        <v>1305316952.3100004</v>
      </c>
      <c r="M109" s="7">
        <f t="shared" si="21"/>
        <v>1378493720.2900002</v>
      </c>
      <c r="N109" s="7">
        <f t="shared" si="21"/>
        <v>1313401830.5000002</v>
      </c>
      <c r="O109" s="7">
        <f t="shared" si="21"/>
        <v>1123418315.78</v>
      </c>
      <c r="P109" s="7">
        <f t="shared" si="21"/>
        <v>1028772505.5800002</v>
      </c>
      <c r="Q109" s="7">
        <f t="shared" si="21"/>
        <v>1012655145.4500002</v>
      </c>
      <c r="R109" s="7">
        <f t="shared" si="21"/>
        <v>1124089795.8199999</v>
      </c>
      <c r="S109" s="7">
        <f t="shared" si="21"/>
        <v>1253902515.4799995</v>
      </c>
      <c r="T109" s="7">
        <f t="shared" si="21"/>
        <v>1270872602.3299997</v>
      </c>
      <c r="U109" s="7">
        <f t="shared" si="21"/>
        <v>1378410491.4200001</v>
      </c>
      <c r="V109" s="7">
        <f t="shared" si="21"/>
        <v>1363975988.4900002</v>
      </c>
      <c r="W109" s="7">
        <f t="shared" si="21"/>
        <v>1347968606.6900001</v>
      </c>
      <c r="X109" s="7">
        <f t="shared" si="21"/>
        <v>1468278902.2399998</v>
      </c>
      <c r="Y109" s="7">
        <f t="shared" si="21"/>
        <v>1545672176.1099997</v>
      </c>
      <c r="Z109" s="7">
        <f t="shared" si="21"/>
        <v>1578965985.6599998</v>
      </c>
      <c r="AA109" s="7">
        <f t="shared" si="21"/>
        <v>1306092108.1200001</v>
      </c>
    </row>
    <row r="110" spans="1:29" x14ac:dyDescent="0.25">
      <c r="A110" s="37" t="s">
        <v>183</v>
      </c>
      <c r="B110" s="96">
        <f>B109/B108</f>
        <v>0.34954780173944261</v>
      </c>
      <c r="C110" s="96">
        <f t="shared" ref="C110:AA110" si="22">C109/C108</f>
        <v>0.29954542827266539</v>
      </c>
      <c r="D110" s="96">
        <f t="shared" si="22"/>
        <v>0.27618440342049844</v>
      </c>
      <c r="E110" s="96">
        <f t="shared" si="22"/>
        <v>0.27911460618034539</v>
      </c>
      <c r="F110" s="96">
        <f t="shared" si="22"/>
        <v>0.2898374480594289</v>
      </c>
      <c r="G110" s="96">
        <f t="shared" si="22"/>
        <v>0.30599236942200575</v>
      </c>
      <c r="H110" s="96">
        <f t="shared" si="22"/>
        <v>0.29970780335804448</v>
      </c>
      <c r="I110" s="96">
        <f t="shared" si="22"/>
        <v>0.29712305347014617</v>
      </c>
      <c r="J110" s="96">
        <f t="shared" si="22"/>
        <v>0.29278631179401038</v>
      </c>
      <c r="K110" s="96">
        <f t="shared" si="22"/>
        <v>0.27275059948472119</v>
      </c>
      <c r="L110" s="96">
        <f t="shared" si="22"/>
        <v>0.28437378268139907</v>
      </c>
      <c r="M110" s="96">
        <f t="shared" si="22"/>
        <v>0.28660973064388012</v>
      </c>
      <c r="N110" s="96">
        <f t="shared" si="22"/>
        <v>0.26803556980647275</v>
      </c>
      <c r="O110" s="96">
        <f t="shared" si="22"/>
        <v>0.22843380780495653</v>
      </c>
      <c r="P110" s="96">
        <f t="shared" si="22"/>
        <v>0.20740859067973494</v>
      </c>
      <c r="Q110" s="96">
        <f t="shared" si="22"/>
        <v>0.20022326181487998</v>
      </c>
      <c r="R110" s="96">
        <f t="shared" si="22"/>
        <v>0.21386177245977706</v>
      </c>
      <c r="S110" s="96">
        <f t="shared" si="22"/>
        <v>0.22985499357516856</v>
      </c>
      <c r="T110" s="96">
        <f t="shared" si="22"/>
        <v>0.24194390145300085</v>
      </c>
      <c r="U110" s="96">
        <f t="shared" si="22"/>
        <v>0.25681973453851753</v>
      </c>
      <c r="V110" s="96">
        <f t="shared" si="22"/>
        <v>0.27626518470571432</v>
      </c>
      <c r="W110" s="96">
        <f t="shared" si="22"/>
        <v>0.2693887440320889</v>
      </c>
      <c r="X110" s="96">
        <f t="shared" si="22"/>
        <v>0.2849796430263995</v>
      </c>
      <c r="Y110" s="96">
        <f t="shared" si="22"/>
        <v>0.29109518906706311</v>
      </c>
      <c r="Z110" s="96">
        <f t="shared" si="22"/>
        <v>0.29166298681196529</v>
      </c>
      <c r="AA110" s="96" t="e">
        <f t="shared" si="22"/>
        <v>#DIV/0!</v>
      </c>
      <c r="AB110" s="40"/>
      <c r="AC110" s="40"/>
    </row>
  </sheetData>
  <mergeCells count="2">
    <mergeCell ref="A22:A25"/>
    <mergeCell ref="A26:A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4"/>
  <sheetViews>
    <sheetView topLeftCell="A61" workbookViewId="0">
      <pane xSplit="1" topLeftCell="O1" activePane="topRight" state="frozen"/>
      <selection activeCell="F38" sqref="F38"/>
      <selection pane="topRight" activeCell="A86" sqref="A86"/>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5873200932.8899994</v>
      </c>
      <c r="C2" s="4">
        <v>5986139794.3699999</v>
      </c>
      <c r="D2" s="4">
        <v>5943971245.3290005</v>
      </c>
      <c r="E2" s="4">
        <v>5879768770.8190002</v>
      </c>
      <c r="F2" s="4">
        <v>5712120623.6459999</v>
      </c>
      <c r="G2" s="4">
        <v>5578946126.7870007</v>
      </c>
      <c r="H2" s="4">
        <v>5561662620.5300007</v>
      </c>
      <c r="I2" s="4">
        <v>5470063734.0499992</v>
      </c>
      <c r="J2" s="4">
        <v>5319649669.4790001</v>
      </c>
      <c r="K2" s="4">
        <v>5254366113.9990005</v>
      </c>
      <c r="L2" s="4">
        <v>5146455675.6189995</v>
      </c>
      <c r="M2" s="4">
        <v>4716866462.6450005</v>
      </c>
      <c r="N2" s="4">
        <v>4602102308.1984997</v>
      </c>
      <c r="O2" s="4">
        <v>4582683406.8987999</v>
      </c>
      <c r="P2" s="4">
        <v>4600087832.5487995</v>
      </c>
      <c r="Q2" s="4">
        <v>4607514380.2497997</v>
      </c>
      <c r="R2" s="4">
        <v>4636314709.3785</v>
      </c>
      <c r="S2" s="4">
        <v>4672577156.5983</v>
      </c>
      <c r="T2" s="4">
        <v>4630422157.1196003</v>
      </c>
      <c r="U2" s="4">
        <v>4580256822.8199997</v>
      </c>
      <c r="V2" s="4">
        <v>4414082734.8500004</v>
      </c>
      <c r="W2" s="4">
        <v>4373915378.4499998</v>
      </c>
      <c r="X2" s="4">
        <v>4317831015.71</v>
      </c>
      <c r="Y2" s="4">
        <v>4334581094.9400005</v>
      </c>
      <c r="Z2" s="4">
        <v>4304113344.75</v>
      </c>
    </row>
    <row r="3" spans="1:26" x14ac:dyDescent="0.25">
      <c r="A3" s="3" t="s">
        <v>30</v>
      </c>
      <c r="B3" s="4">
        <v>80990118.132699996</v>
      </c>
      <c r="C3" s="4">
        <v>80247118.340000004</v>
      </c>
      <c r="D3" s="4">
        <v>79321139.949999988</v>
      </c>
      <c r="E3" s="4">
        <v>92809002.839999989</v>
      </c>
      <c r="F3" s="4">
        <v>93583745.090000004</v>
      </c>
      <c r="G3" s="4">
        <v>93098833.340000004</v>
      </c>
      <c r="H3" s="4">
        <v>93084035.329999998</v>
      </c>
      <c r="I3" s="4">
        <v>94510197.730000019</v>
      </c>
      <c r="J3" s="4">
        <v>61246204.519999996</v>
      </c>
      <c r="K3" s="4">
        <v>61725955.969999999</v>
      </c>
      <c r="L3" s="4">
        <v>61661607.469999991</v>
      </c>
      <c r="M3" s="4">
        <v>53950439.759999998</v>
      </c>
      <c r="N3" s="4">
        <v>53787475.213800006</v>
      </c>
      <c r="O3" s="4">
        <v>53880026.880000003</v>
      </c>
      <c r="P3" s="4">
        <v>28040187.57</v>
      </c>
      <c r="Q3" s="4">
        <v>28662033.629999999</v>
      </c>
      <c r="R3" s="4">
        <v>31049484.525000002</v>
      </c>
      <c r="S3" s="4">
        <v>29265306.844999999</v>
      </c>
      <c r="T3" s="4">
        <v>28247608.209999997</v>
      </c>
      <c r="U3" s="4">
        <v>28068255.259999998</v>
      </c>
      <c r="V3" s="4">
        <v>27226809</v>
      </c>
      <c r="W3" s="4">
        <v>27285664.140000001</v>
      </c>
      <c r="X3" s="4">
        <v>26557705.600000001</v>
      </c>
      <c r="Y3" s="4">
        <v>26378425.91</v>
      </c>
      <c r="Z3" s="4">
        <v>11914593.649999999</v>
      </c>
    </row>
    <row r="4" spans="1:26" x14ac:dyDescent="0.25">
      <c r="A4" s="3" t="s">
        <v>1</v>
      </c>
      <c r="B4" s="4">
        <v>6020195800.2116671</v>
      </c>
      <c r="C4" s="4">
        <v>6032914579.0149994</v>
      </c>
      <c r="D4" s="4">
        <v>6033145955.873251</v>
      </c>
      <c r="E4" s="4">
        <v>6016166772.4090004</v>
      </c>
      <c r="F4" s="4">
        <v>5992301507.9153337</v>
      </c>
      <c r="G4" s="4">
        <v>5950535900.1650829</v>
      </c>
      <c r="H4" s="4">
        <v>5915186145.9850826</v>
      </c>
      <c r="I4" s="4">
        <v>5857413842.833416</v>
      </c>
      <c r="J4" s="4">
        <v>5792762736.2166672</v>
      </c>
      <c r="K4" s="4">
        <v>5724589338.9057503</v>
      </c>
      <c r="L4" s="4">
        <v>5642598145.4923334</v>
      </c>
      <c r="M4" s="9">
        <f t="shared" ref="M4:Z4" si="0">AVERAGE(B2:M2)</f>
        <v>5536934314.1802492</v>
      </c>
      <c r="N4" s="9">
        <f t="shared" si="0"/>
        <v>5431009428.7892923</v>
      </c>
      <c r="O4" s="9">
        <f t="shared" si="0"/>
        <v>5314054729.8333588</v>
      </c>
      <c r="P4" s="9">
        <f t="shared" si="0"/>
        <v>5202064445.435009</v>
      </c>
      <c r="Q4" s="9">
        <f t="shared" si="0"/>
        <v>5096043246.2209091</v>
      </c>
      <c r="R4" s="9">
        <f t="shared" si="0"/>
        <v>5006392753.365283</v>
      </c>
      <c r="S4" s="9">
        <f t="shared" si="0"/>
        <v>4930862005.8495579</v>
      </c>
      <c r="T4" s="9">
        <f t="shared" si="0"/>
        <v>4853258633.8986912</v>
      </c>
      <c r="U4" s="9">
        <f t="shared" si="0"/>
        <v>4779108057.9628582</v>
      </c>
      <c r="V4" s="9">
        <f t="shared" si="0"/>
        <v>4703644146.7437754</v>
      </c>
      <c r="W4" s="9">
        <f t="shared" si="0"/>
        <v>4630273252.1146908</v>
      </c>
      <c r="X4" s="9">
        <f t="shared" si="0"/>
        <v>4561221197.1222754</v>
      </c>
      <c r="Y4" s="9">
        <f t="shared" si="0"/>
        <v>4529364083.1468582</v>
      </c>
      <c r="Z4" s="9">
        <f t="shared" si="0"/>
        <v>4504531669.5261497</v>
      </c>
    </row>
    <row r="5" spans="1:26" x14ac:dyDescent="0.25">
      <c r="A5" s="3" t="s">
        <v>31</v>
      </c>
      <c r="B5" s="4">
        <v>273932308.12</v>
      </c>
      <c r="C5" s="4">
        <v>274298120.24000001</v>
      </c>
      <c r="D5" s="4">
        <v>272171033.25999999</v>
      </c>
      <c r="E5" s="4">
        <v>271863093.13999999</v>
      </c>
      <c r="F5" s="4">
        <v>274670833.71000004</v>
      </c>
      <c r="G5" s="4">
        <v>275432540.16999996</v>
      </c>
      <c r="H5" s="4">
        <v>276304988.01999998</v>
      </c>
      <c r="I5" s="4">
        <v>277089171.48000002</v>
      </c>
      <c r="J5" s="4">
        <v>273586509.79000002</v>
      </c>
      <c r="K5" s="4">
        <v>273995651.51899999</v>
      </c>
      <c r="L5" s="4">
        <v>268029100.949</v>
      </c>
      <c r="M5" s="4">
        <v>261921202.99900001</v>
      </c>
      <c r="N5" s="4">
        <v>260394003.90899998</v>
      </c>
      <c r="O5" s="4">
        <v>258894914.90999997</v>
      </c>
      <c r="P5" s="4">
        <v>256959753.74000001</v>
      </c>
      <c r="Q5" s="4">
        <v>252997580.66980004</v>
      </c>
      <c r="R5" s="4">
        <v>254811925.21990001</v>
      </c>
      <c r="S5" s="4">
        <v>260570415.56999999</v>
      </c>
      <c r="T5" s="4">
        <v>265737708.27990001</v>
      </c>
      <c r="U5" s="4">
        <v>269381424.88</v>
      </c>
      <c r="V5" s="4">
        <v>270326707.52900004</v>
      </c>
      <c r="W5" s="4">
        <v>269324609.49900001</v>
      </c>
      <c r="X5" s="4">
        <v>264777975.41</v>
      </c>
      <c r="Y5" s="4">
        <v>252516278.17900002</v>
      </c>
      <c r="Z5" s="4">
        <v>247545431.109</v>
      </c>
    </row>
    <row r="6" spans="1:26" x14ac:dyDescent="0.25">
      <c r="A6" s="3" t="s">
        <v>32</v>
      </c>
      <c r="B6" s="4">
        <v>319291236.19999999</v>
      </c>
      <c r="C6" s="4">
        <v>320540068.28000003</v>
      </c>
      <c r="D6" s="4">
        <v>318914915.88999999</v>
      </c>
      <c r="E6" s="4">
        <v>316611474.02999997</v>
      </c>
      <c r="F6" s="4">
        <v>319770535.95000005</v>
      </c>
      <c r="G6" s="4">
        <v>320113167</v>
      </c>
      <c r="H6" s="4">
        <v>322079439.08999997</v>
      </c>
      <c r="I6" s="4">
        <v>321977664.70000011</v>
      </c>
      <c r="J6" s="4">
        <v>322478765.08000004</v>
      </c>
      <c r="K6" s="4">
        <v>321661946.62</v>
      </c>
      <c r="L6" s="4">
        <v>316292010.5</v>
      </c>
      <c r="M6" s="4">
        <v>314341286.38</v>
      </c>
      <c r="N6" s="4">
        <v>313493183.26899993</v>
      </c>
      <c r="O6" s="4">
        <v>312419096.06</v>
      </c>
      <c r="P6" s="4">
        <v>310708473.45000005</v>
      </c>
      <c r="Q6" s="4">
        <v>307621118.20000017</v>
      </c>
      <c r="R6" s="4">
        <v>313092421.29999989</v>
      </c>
      <c r="S6" s="4">
        <v>319602094.77999997</v>
      </c>
      <c r="T6" s="4">
        <v>324340008.88999999</v>
      </c>
      <c r="U6" s="4">
        <v>336652144.99000013</v>
      </c>
      <c r="V6" s="4">
        <v>325928585.88899988</v>
      </c>
      <c r="W6" s="4">
        <v>324843345.29899991</v>
      </c>
      <c r="X6" s="4">
        <v>320575208.33000022</v>
      </c>
      <c r="Y6" s="4">
        <v>313956372.8489998</v>
      </c>
      <c r="Z6" s="4">
        <v>311445992.58899999</v>
      </c>
    </row>
    <row r="7" spans="1:26" x14ac:dyDescent="0.25">
      <c r="A7" s="3" t="s">
        <v>33</v>
      </c>
      <c r="B7" s="4">
        <v>7161167.4377999995</v>
      </c>
      <c r="C7" s="4">
        <v>7965095.0763999987</v>
      </c>
      <c r="D7" s="4">
        <v>8629292.9679000042</v>
      </c>
      <c r="E7" s="4">
        <v>8494869.420099996</v>
      </c>
      <c r="F7" s="4">
        <v>7655723.5022999942</v>
      </c>
      <c r="G7" s="4">
        <v>7602387.5290000066</v>
      </c>
      <c r="H7" s="4">
        <v>6914054.6100000069</v>
      </c>
      <c r="I7" s="4">
        <v>8969834.6899999976</v>
      </c>
      <c r="J7" s="4">
        <v>7248471.3571999967</v>
      </c>
      <c r="K7" s="4">
        <v>6786844.2398999929</v>
      </c>
      <c r="L7" s="4">
        <v>7209931.2600000054</v>
      </c>
      <c r="M7" s="4">
        <v>9497979.7100000083</v>
      </c>
      <c r="N7" s="4">
        <v>7878466.2931999993</v>
      </c>
      <c r="O7" s="4">
        <v>7858811.8334999997</v>
      </c>
      <c r="P7" s="4">
        <v>7199069.9767000042</v>
      </c>
      <c r="Q7" s="4">
        <v>6909956.3279000036</v>
      </c>
      <c r="R7" s="4">
        <v>7338018.8300999925</v>
      </c>
      <c r="S7" s="4">
        <v>8314144.1840999946</v>
      </c>
      <c r="T7" s="4">
        <v>6916687.4731000066</v>
      </c>
      <c r="U7" s="4">
        <v>7844624.1898000017</v>
      </c>
      <c r="V7" s="4">
        <v>6198085.4818999991</v>
      </c>
      <c r="W7" s="4">
        <v>6883422.5178999975</v>
      </c>
      <c r="X7" s="4">
        <v>8576206.6252000034</v>
      </c>
      <c r="Y7" s="4">
        <v>8405373.3576999903</v>
      </c>
      <c r="Z7" s="4">
        <v>6638525.1882999996</v>
      </c>
    </row>
    <row r="8" spans="1:26" x14ac:dyDescent="0.25">
      <c r="A8" s="3" t="s">
        <v>34</v>
      </c>
      <c r="B8" s="4">
        <v>10166871.608314453</v>
      </c>
      <c r="C8" s="4">
        <v>7295773.7639723215</v>
      </c>
      <c r="D8" s="4">
        <v>9727892.0203887708</v>
      </c>
      <c r="E8" s="4">
        <v>6377678.6222299747</v>
      </c>
      <c r="F8" s="4">
        <v>9201352.575569354</v>
      </c>
      <c r="G8" s="4">
        <v>4827670.1465822533</v>
      </c>
      <c r="H8" s="4">
        <v>9575993.233157374</v>
      </c>
      <c r="I8" s="4">
        <v>8947514.9729229361</v>
      </c>
      <c r="J8" s="4">
        <v>6979887.9249278903</v>
      </c>
      <c r="K8" s="4">
        <v>3015300.7599849552</v>
      </c>
      <c r="L8" s="4">
        <v>7197301.2366571575</v>
      </c>
      <c r="M8" s="4">
        <v>3390135.3981939554</v>
      </c>
      <c r="N8" s="4">
        <v>8222958.6308193896</v>
      </c>
      <c r="O8" s="4">
        <v>8067103.356737094</v>
      </c>
      <c r="P8" s="4">
        <v>7066971.9204713441</v>
      </c>
      <c r="Q8" s="4">
        <v>7718580.8306329139</v>
      </c>
      <c r="R8" s="4">
        <v>7724296.6768384762</v>
      </c>
      <c r="S8" s="4">
        <v>7436682.6346370056</v>
      </c>
      <c r="T8" s="4">
        <v>8851353.6431935877</v>
      </c>
      <c r="U8" s="4">
        <v>8501594.7881517783</v>
      </c>
      <c r="V8" s="4">
        <v>8857192.9535415992</v>
      </c>
      <c r="W8" s="4">
        <v>11202006.025717899</v>
      </c>
      <c r="X8" s="4">
        <v>9566989.5011737198</v>
      </c>
      <c r="Y8" s="4">
        <v>9875113.2842425853</v>
      </c>
      <c r="Z8" s="4">
        <v>13300569.915261578</v>
      </c>
    </row>
    <row r="9" spans="1:26" x14ac:dyDescent="0.25">
      <c r="A9" s="3" t="s">
        <v>2</v>
      </c>
      <c r="B9" s="4">
        <v>97552602.145525619</v>
      </c>
      <c r="C9" s="4">
        <v>97561890.397316366</v>
      </c>
      <c r="D9" s="4">
        <v>99302074.144705296</v>
      </c>
      <c r="E9" s="4">
        <v>94903422.429100901</v>
      </c>
      <c r="F9" s="4">
        <v>95554327.701857656</v>
      </c>
      <c r="G9" s="4">
        <v>95691362.434572637</v>
      </c>
      <c r="H9" s="4">
        <v>99665997.908835351</v>
      </c>
      <c r="I9" s="4">
        <v>101628638.99005198</v>
      </c>
      <c r="J9" s="4">
        <v>98509259.651223779</v>
      </c>
      <c r="K9" s="4">
        <v>94608559.848363131</v>
      </c>
      <c r="L9" s="4">
        <v>93008926.446651772</v>
      </c>
      <c r="M9" s="9">
        <f>SUM(B8:M8)</f>
        <v>86703372.262901396</v>
      </c>
      <c r="N9" s="9">
        <f t="shared" ref="N9:Z9" si="1">SUM(C8:N8)</f>
        <v>84759459.285406336</v>
      </c>
      <c r="O9" s="9">
        <f t="shared" si="1"/>
        <v>85530788.878171116</v>
      </c>
      <c r="P9" s="9">
        <f t="shared" si="1"/>
        <v>82869868.778253675</v>
      </c>
      <c r="Q9" s="9">
        <f t="shared" si="1"/>
        <v>84210770.986656606</v>
      </c>
      <c r="R9" s="9">
        <f t="shared" si="1"/>
        <v>82733715.087925732</v>
      </c>
      <c r="S9" s="9">
        <f t="shared" si="1"/>
        <v>85342727.575980484</v>
      </c>
      <c r="T9" s="9">
        <f t="shared" si="1"/>
        <v>84618087.986016706</v>
      </c>
      <c r="U9" s="9">
        <f t="shared" si="1"/>
        <v>84172167.80124554</v>
      </c>
      <c r="V9" s="9">
        <f t="shared" si="1"/>
        <v>86049472.829859257</v>
      </c>
      <c r="W9" s="9">
        <f t="shared" si="1"/>
        <v>94236178.095592186</v>
      </c>
      <c r="X9" s="9">
        <f t="shared" si="1"/>
        <v>96605866.360108763</v>
      </c>
      <c r="Y9" s="9">
        <f t="shared" si="1"/>
        <v>103090844.24615739</v>
      </c>
      <c r="Z9" s="9">
        <f t="shared" si="1"/>
        <v>108168455.53059958</v>
      </c>
    </row>
    <row r="10" spans="1:26" x14ac:dyDescent="0.25">
      <c r="A10" s="3" t="s">
        <v>35</v>
      </c>
      <c r="B10" s="9">
        <f t="shared" ref="B10:Z10" si="2">B2+B3</f>
        <v>5954191051.0226994</v>
      </c>
      <c r="C10" s="9">
        <f t="shared" si="2"/>
        <v>6066386912.71</v>
      </c>
      <c r="D10" s="9">
        <f t="shared" si="2"/>
        <v>6023292385.2790003</v>
      </c>
      <c r="E10" s="9">
        <f t="shared" si="2"/>
        <v>5972577773.6590004</v>
      </c>
      <c r="F10" s="9">
        <f t="shared" si="2"/>
        <v>5805704368.7360001</v>
      </c>
      <c r="G10" s="9">
        <f t="shared" si="2"/>
        <v>5672044960.1270008</v>
      </c>
      <c r="H10" s="9">
        <f t="shared" si="2"/>
        <v>5654746655.8600006</v>
      </c>
      <c r="I10" s="9">
        <f t="shared" si="2"/>
        <v>5564573931.7799988</v>
      </c>
      <c r="J10" s="9">
        <f t="shared" si="2"/>
        <v>5380895873.9990005</v>
      </c>
      <c r="K10" s="9">
        <f t="shared" si="2"/>
        <v>5316092069.9690008</v>
      </c>
      <c r="L10" s="9">
        <f t="shared" si="2"/>
        <v>5208117283.0889997</v>
      </c>
      <c r="M10" s="9">
        <f t="shared" si="2"/>
        <v>4770816902.4050007</v>
      </c>
      <c r="N10" s="9">
        <f t="shared" si="2"/>
        <v>4655889783.4123001</v>
      </c>
      <c r="O10" s="9">
        <f t="shared" si="2"/>
        <v>4636563433.7788</v>
      </c>
      <c r="P10" s="9">
        <f t="shared" si="2"/>
        <v>4628128020.1187992</v>
      </c>
      <c r="Q10" s="9">
        <f t="shared" si="2"/>
        <v>4636176413.8797998</v>
      </c>
      <c r="R10" s="9">
        <f t="shared" si="2"/>
        <v>4667364193.9034996</v>
      </c>
      <c r="S10" s="9">
        <f t="shared" si="2"/>
        <v>4701842463.4433002</v>
      </c>
      <c r="T10" s="9">
        <f t="shared" si="2"/>
        <v>4658669765.3296003</v>
      </c>
      <c r="U10" s="9">
        <f t="shared" si="2"/>
        <v>4608325078.0799999</v>
      </c>
      <c r="V10" s="9">
        <f t="shared" si="2"/>
        <v>4441309543.8500004</v>
      </c>
      <c r="W10" s="9">
        <f t="shared" si="2"/>
        <v>4401201042.5900002</v>
      </c>
      <c r="X10" s="9">
        <f t="shared" si="2"/>
        <v>4344388721.3100004</v>
      </c>
      <c r="Y10" s="9">
        <f t="shared" si="2"/>
        <v>4360959520.8500004</v>
      </c>
      <c r="Z10" s="9">
        <f t="shared" si="2"/>
        <v>4316027938.3999996</v>
      </c>
    </row>
    <row r="11" spans="1:26" x14ac:dyDescent="0.25">
      <c r="A11" s="3" t="s">
        <v>3</v>
      </c>
      <c r="B11" s="4">
        <v>6111471256.7577095</v>
      </c>
      <c r="C11" s="4">
        <v>6123013241.8910503</v>
      </c>
      <c r="D11" s="4">
        <v>6121726983.6459751</v>
      </c>
      <c r="E11" s="4">
        <v>6104537222.8783913</v>
      </c>
      <c r="F11" s="4">
        <v>6079735129.3830585</v>
      </c>
      <c r="G11" s="4">
        <v>6038375653.4686413</v>
      </c>
      <c r="H11" s="4">
        <v>6003302425.0811415</v>
      </c>
      <c r="I11" s="4">
        <v>5945923417.8768082</v>
      </c>
      <c r="J11" s="4">
        <v>5878496481.6598911</v>
      </c>
      <c r="K11" s="4">
        <v>5807577039.6488085</v>
      </c>
      <c r="L11" s="4">
        <v>5723844091.6560593</v>
      </c>
      <c r="M11" s="9">
        <f t="shared" ref="M11:Y11" si="3">AVERAGE(B10:M10)</f>
        <v>5615786680.7196417</v>
      </c>
      <c r="N11" s="9">
        <f t="shared" si="3"/>
        <v>5507594908.4187746</v>
      </c>
      <c r="O11" s="9">
        <f t="shared" si="3"/>
        <v>5388442951.8411751</v>
      </c>
      <c r="P11" s="9">
        <f t="shared" si="3"/>
        <v>5272179254.7444916</v>
      </c>
      <c r="Q11" s="9">
        <f t="shared" si="3"/>
        <v>5160812474.7628908</v>
      </c>
      <c r="R11" s="9">
        <f t="shared" si="3"/>
        <v>5065950793.5268507</v>
      </c>
      <c r="S11" s="9">
        <f t="shared" si="3"/>
        <v>4985100585.4698753</v>
      </c>
      <c r="T11" s="9">
        <f t="shared" si="3"/>
        <v>4902094177.9256754</v>
      </c>
      <c r="U11" s="9">
        <f t="shared" si="3"/>
        <v>4822406773.450675</v>
      </c>
      <c r="V11" s="9">
        <f t="shared" si="3"/>
        <v>4744107912.6049242</v>
      </c>
      <c r="W11" s="9">
        <f t="shared" si="3"/>
        <v>4667866993.6566744</v>
      </c>
      <c r="X11" s="9">
        <f t="shared" si="3"/>
        <v>4595889613.5084238</v>
      </c>
      <c r="Y11" s="9">
        <f t="shared" si="3"/>
        <v>4561734831.7121744</v>
      </c>
      <c r="Z11" s="9">
        <f>AVERAGE(O10:Z10)</f>
        <v>4533413011.2944832</v>
      </c>
    </row>
    <row r="12" spans="1:26" x14ac:dyDescent="0.25">
      <c r="A12" s="3" t="s">
        <v>36</v>
      </c>
      <c r="B12" s="11">
        <f t="shared" ref="B12:Z12" si="4">B9/B11</f>
        <v>1.5962212378509942E-2</v>
      </c>
      <c r="C12" s="11">
        <f t="shared" si="4"/>
        <v>1.5933640275320564E-2</v>
      </c>
      <c r="D12" s="11">
        <f t="shared" si="4"/>
        <v>1.6221251684367506E-2</v>
      </c>
      <c r="E12" s="11">
        <f t="shared" si="4"/>
        <v>1.5546374600424233E-2</v>
      </c>
      <c r="F12" s="11">
        <f t="shared" si="4"/>
        <v>1.5716857012412981E-2</v>
      </c>
      <c r="G12" s="11">
        <f t="shared" si="4"/>
        <v>1.5847202613107448E-2</v>
      </c>
      <c r="H12" s="11">
        <f t="shared" si="4"/>
        <v>1.6601861917274349E-2</v>
      </c>
      <c r="I12" s="11">
        <f t="shared" si="4"/>
        <v>1.7092154043642543E-2</v>
      </c>
      <c r="J12" s="11">
        <f t="shared" si="4"/>
        <v>1.6757560365743055E-2</v>
      </c>
      <c r="K12" s="11">
        <f t="shared" si="4"/>
        <v>1.6290538929137344E-2</v>
      </c>
      <c r="L12" s="11">
        <f t="shared" si="4"/>
        <v>1.6249381527046771E-2</v>
      </c>
      <c r="M12" s="11">
        <f t="shared" si="4"/>
        <v>1.5439221108696152E-2</v>
      </c>
      <c r="N12" s="11">
        <f t="shared" si="4"/>
        <v>1.5389559452864826E-2</v>
      </c>
      <c r="O12" s="11">
        <f t="shared" si="4"/>
        <v>1.5873006291909637E-2</v>
      </c>
      <c r="P12" s="11">
        <f t="shared" si="4"/>
        <v>1.571833292725739E-2</v>
      </c>
      <c r="Q12" s="11">
        <f t="shared" si="4"/>
        <v>1.6317347587896148E-2</v>
      </c>
      <c r="R12" s="11">
        <f t="shared" si="4"/>
        <v>1.6331330180632798E-2</v>
      </c>
      <c r="S12" s="11">
        <f t="shared" si="4"/>
        <v>1.711955979879921E-2</v>
      </c>
      <c r="T12" s="11">
        <f t="shared" si="4"/>
        <v>1.726162022081406E-2</v>
      </c>
      <c r="U12" s="11">
        <f t="shared" si="4"/>
        <v>1.7454389842152637E-2</v>
      </c>
      <c r="V12" s="11">
        <f t="shared" si="4"/>
        <v>1.8138177801822107E-2</v>
      </c>
      <c r="W12" s="11">
        <f t="shared" si="4"/>
        <v>2.0188274049721851E-2</v>
      </c>
      <c r="X12" s="11">
        <f t="shared" si="4"/>
        <v>2.10200580266682E-2</v>
      </c>
      <c r="Y12" s="11">
        <f t="shared" si="4"/>
        <v>2.2599043576468449E-2</v>
      </c>
      <c r="Z12" s="11">
        <f t="shared" si="4"/>
        <v>2.3860269351393789E-2</v>
      </c>
    </row>
    <row r="13" spans="1:26" x14ac:dyDescent="0.25">
      <c r="A13" s="3" t="s">
        <v>151</v>
      </c>
      <c r="B13" s="11"/>
      <c r="C13" s="11"/>
      <c r="D13" s="11"/>
      <c r="E13" s="11"/>
      <c r="F13" s="11"/>
      <c r="G13" s="11"/>
      <c r="H13" s="11"/>
      <c r="I13" s="11"/>
      <c r="J13" s="11"/>
      <c r="K13" s="11"/>
      <c r="L13" s="11"/>
      <c r="M13" s="9">
        <f>SUM(B7:M7)</f>
        <v>94135651.800600007</v>
      </c>
      <c r="N13" s="9">
        <f t="shared" ref="N13:Z13" si="5">SUM(C7:N7)</f>
        <v>94852950.656000018</v>
      </c>
      <c r="O13" s="9">
        <f t="shared" si="5"/>
        <v>94746667.413100004</v>
      </c>
      <c r="P13" s="9">
        <f t="shared" si="5"/>
        <v>93316444.421900019</v>
      </c>
      <c r="Q13" s="9">
        <f t="shared" si="5"/>
        <v>91731531.329700023</v>
      </c>
      <c r="R13" s="9">
        <f t="shared" si="5"/>
        <v>91413826.657500029</v>
      </c>
      <c r="S13" s="9">
        <f t="shared" si="5"/>
        <v>92125583.312600017</v>
      </c>
      <c r="T13" s="9">
        <f t="shared" si="5"/>
        <v>92128216.175700009</v>
      </c>
      <c r="U13" s="9">
        <f t="shared" si="5"/>
        <v>91003005.675500005</v>
      </c>
      <c r="V13" s="9">
        <f t="shared" si="5"/>
        <v>89952619.800200015</v>
      </c>
      <c r="W13" s="9">
        <f t="shared" si="5"/>
        <v>90049198.078200012</v>
      </c>
      <c r="X13" s="9">
        <f t="shared" si="5"/>
        <v>91415473.443399996</v>
      </c>
      <c r="Y13" s="9">
        <f t="shared" si="5"/>
        <v>90322867.091099992</v>
      </c>
      <c r="Z13" s="9">
        <f t="shared" si="5"/>
        <v>89082925.98619999</v>
      </c>
    </row>
    <row r="14" spans="1:26" x14ac:dyDescent="0.25">
      <c r="A14" s="3" t="s">
        <v>122</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1.6762682977932646E-2</v>
      </c>
      <c r="N14" s="11">
        <f t="shared" si="6"/>
        <v>1.7222209010145269E-2</v>
      </c>
      <c r="O14" s="11">
        <f t="shared" si="6"/>
        <v>1.758331084877238E-2</v>
      </c>
      <c r="P14" s="11">
        <f t="shared" si="6"/>
        <v>1.7699785973309526E-2</v>
      </c>
      <c r="Q14" s="11">
        <f t="shared" si="6"/>
        <v>1.7774629823943476E-2</v>
      </c>
      <c r="R14" s="11">
        <f t="shared" si="6"/>
        <v>1.8044752186362804E-2</v>
      </c>
      <c r="S14" s="11">
        <f t="shared" si="6"/>
        <v>1.8480185451246342E-2</v>
      </c>
      <c r="T14" s="11">
        <f t="shared" si="6"/>
        <v>1.8793644681605062E-2</v>
      </c>
      <c r="U14" s="11">
        <f t="shared" si="6"/>
        <v>1.8870868831826638E-2</v>
      </c>
      <c r="V14" s="11">
        <f t="shared" si="6"/>
        <v>1.8960913507300104E-2</v>
      </c>
      <c r="W14" s="11">
        <f t="shared" si="6"/>
        <v>1.9291294760662842E-2</v>
      </c>
      <c r="X14" s="11">
        <f t="shared" si="6"/>
        <v>1.989070259100827E-2</v>
      </c>
      <c r="Y14" s="11">
        <f t="shared" si="6"/>
        <v>1.9800113426847028E-2</v>
      </c>
      <c r="Z14" s="11">
        <f t="shared" si="6"/>
        <v>1.9650300064048876E-2</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13" t="s">
        <v>44</v>
      </c>
    </row>
    <row r="18" spans="1:26" x14ac:dyDescent="0.25">
      <c r="A18" s="113"/>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13"/>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1.5962212378509942E-2</v>
      </c>
      <c r="C31" s="26">
        <f t="shared" ref="C31:Z31" si="7">C12</f>
        <v>1.5933640275320564E-2</v>
      </c>
      <c r="D31" s="26">
        <f t="shared" si="7"/>
        <v>1.6221251684367506E-2</v>
      </c>
      <c r="E31" s="26">
        <f t="shared" si="7"/>
        <v>1.5546374600424233E-2</v>
      </c>
      <c r="F31" s="26">
        <f t="shared" si="7"/>
        <v>1.5716857012412981E-2</v>
      </c>
      <c r="G31" s="26">
        <f t="shared" si="7"/>
        <v>1.5847202613107448E-2</v>
      </c>
      <c r="H31" s="26">
        <f t="shared" si="7"/>
        <v>1.6601861917274349E-2</v>
      </c>
      <c r="I31" s="26">
        <f t="shared" si="7"/>
        <v>1.7092154043642543E-2</v>
      </c>
      <c r="J31" s="26">
        <f t="shared" si="7"/>
        <v>1.6757560365743055E-2</v>
      </c>
      <c r="K31" s="26">
        <f t="shared" si="7"/>
        <v>1.6290538929137344E-2</v>
      </c>
      <c r="L31" s="26">
        <f t="shared" si="7"/>
        <v>1.6249381527046771E-2</v>
      </c>
      <c r="M31" s="26">
        <f t="shared" si="7"/>
        <v>1.5439221108696152E-2</v>
      </c>
      <c r="N31" s="26">
        <f t="shared" si="7"/>
        <v>1.5389559452864826E-2</v>
      </c>
      <c r="O31" s="26">
        <f t="shared" si="7"/>
        <v>1.5873006291909637E-2</v>
      </c>
      <c r="P31" s="26">
        <f t="shared" si="7"/>
        <v>1.571833292725739E-2</v>
      </c>
      <c r="Q31" s="26">
        <f t="shared" si="7"/>
        <v>1.6317347587896148E-2</v>
      </c>
      <c r="R31" s="26">
        <f t="shared" si="7"/>
        <v>1.6331330180632798E-2</v>
      </c>
      <c r="S31" s="26">
        <f t="shared" si="7"/>
        <v>1.711955979879921E-2</v>
      </c>
      <c r="T31" s="26">
        <f t="shared" si="7"/>
        <v>1.726162022081406E-2</v>
      </c>
      <c r="U31" s="26">
        <f t="shared" si="7"/>
        <v>1.7454389842152637E-2</v>
      </c>
      <c r="V31" s="26">
        <f t="shared" si="7"/>
        <v>1.8138177801822107E-2</v>
      </c>
      <c r="W31" s="26">
        <f t="shared" si="7"/>
        <v>2.0188274049721851E-2</v>
      </c>
      <c r="X31" s="26">
        <f t="shared" si="7"/>
        <v>2.10200580266682E-2</v>
      </c>
      <c r="Y31" s="26">
        <f t="shared" si="7"/>
        <v>2.2599043576468449E-2</v>
      </c>
      <c r="Z31" s="26">
        <f t="shared" si="7"/>
        <v>2.3860269351393789E-2</v>
      </c>
    </row>
    <row r="32" spans="1:26" ht="17.25" customHeight="1" x14ac:dyDescent="0.25">
      <c r="A32" s="6" t="s">
        <v>62</v>
      </c>
      <c r="B32" s="25">
        <f>B9/B4</f>
        <v>1.6204224145350176E-2</v>
      </c>
      <c r="C32" s="25">
        <f t="shared" ref="C32:Z32" si="8">C9/C4</f>
        <v>1.6171601490377045E-2</v>
      </c>
      <c r="D32" s="25">
        <f t="shared" si="8"/>
        <v>1.6459418497580851E-2</v>
      </c>
      <c r="E32" s="25">
        <f t="shared" si="8"/>
        <v>1.5774732652748515E-2</v>
      </c>
      <c r="F32" s="25">
        <f t="shared" si="8"/>
        <v>1.5946181542373712E-2</v>
      </c>
      <c r="G32" s="25">
        <f t="shared" si="8"/>
        <v>1.6081133538227693E-2</v>
      </c>
      <c r="H32" s="25">
        <f t="shared" si="8"/>
        <v>1.6849173542320961E-2</v>
      </c>
      <c r="I32" s="25">
        <f t="shared" si="8"/>
        <v>1.7350428314775006E-2</v>
      </c>
      <c r="J32" s="25">
        <f t="shared" si="8"/>
        <v>1.7005574738170881E-2</v>
      </c>
      <c r="K32" s="25">
        <f t="shared" si="8"/>
        <v>1.6526698117082312E-2</v>
      </c>
      <c r="L32" s="25">
        <f t="shared" si="8"/>
        <v>1.6483351117419769E-2</v>
      </c>
      <c r="M32" s="25">
        <f t="shared" si="8"/>
        <v>1.5659093524164003E-2</v>
      </c>
      <c r="N32" s="25">
        <f t="shared" si="8"/>
        <v>1.5606575609334072E-2</v>
      </c>
      <c r="O32" s="25">
        <f t="shared" si="8"/>
        <v>1.6095202858562436E-2</v>
      </c>
      <c r="P32" s="25">
        <f t="shared" si="8"/>
        <v>1.5930188802442624E-2</v>
      </c>
      <c r="Q32" s="25">
        <f t="shared" si="8"/>
        <v>1.652473633325327E-2</v>
      </c>
      <c r="R32" s="25">
        <f t="shared" si="8"/>
        <v>1.6525614182449501E-2</v>
      </c>
      <c r="S32" s="25">
        <f t="shared" si="8"/>
        <v>1.7307871823372279E-2</v>
      </c>
      <c r="T32" s="25">
        <f t="shared" si="8"/>
        <v>1.7435313954830757E-2</v>
      </c>
      <c r="U32" s="25">
        <f t="shared" si="8"/>
        <v>1.7612526601276463E-2</v>
      </c>
      <c r="V32" s="25">
        <f t="shared" si="8"/>
        <v>1.8294214048787966E-2</v>
      </c>
      <c r="W32" s="25">
        <f t="shared" si="8"/>
        <v>2.0352185057880463E-2</v>
      </c>
      <c r="X32" s="25">
        <f t="shared" si="8"/>
        <v>2.1179824916418979E-2</v>
      </c>
      <c r="Y32" s="25">
        <f t="shared" si="8"/>
        <v>2.276055586472818E-2</v>
      </c>
      <c r="Z32" s="25">
        <f t="shared" si="8"/>
        <v>2.4013252312637921E-2</v>
      </c>
    </row>
    <row r="33" spans="1:26" ht="17.25" customHeight="1" x14ac:dyDescent="0.25">
      <c r="A33" s="6" t="s">
        <v>122</v>
      </c>
      <c r="B33" s="25"/>
      <c r="C33" s="25"/>
      <c r="D33" s="25"/>
      <c r="E33" s="25"/>
      <c r="F33" s="25"/>
      <c r="G33" s="25"/>
      <c r="H33" s="25"/>
      <c r="I33" s="25"/>
      <c r="J33" s="25"/>
      <c r="K33" s="25"/>
      <c r="L33" s="25"/>
      <c r="M33" s="25">
        <f t="shared" ref="M33:Z33" si="9">M14</f>
        <v>1.6762682977932646E-2</v>
      </c>
      <c r="N33" s="25">
        <f t="shared" si="9"/>
        <v>1.7222209010145269E-2</v>
      </c>
      <c r="O33" s="25">
        <f t="shared" si="9"/>
        <v>1.758331084877238E-2</v>
      </c>
      <c r="P33" s="25">
        <f t="shared" si="9"/>
        <v>1.7699785973309526E-2</v>
      </c>
      <c r="Q33" s="25">
        <f t="shared" si="9"/>
        <v>1.7774629823943476E-2</v>
      </c>
      <c r="R33" s="25">
        <f t="shared" si="9"/>
        <v>1.8044752186362804E-2</v>
      </c>
      <c r="S33" s="25">
        <f t="shared" si="9"/>
        <v>1.8480185451246342E-2</v>
      </c>
      <c r="T33" s="25">
        <f t="shared" si="9"/>
        <v>1.8793644681605062E-2</v>
      </c>
      <c r="U33" s="25">
        <f t="shared" si="9"/>
        <v>1.8870868831826638E-2</v>
      </c>
      <c r="V33" s="25">
        <f t="shared" si="9"/>
        <v>1.8960913507300104E-2</v>
      </c>
      <c r="W33" s="25">
        <f t="shared" si="9"/>
        <v>1.9291294760662842E-2</v>
      </c>
      <c r="X33" s="25">
        <f t="shared" si="9"/>
        <v>1.989070259100827E-2</v>
      </c>
      <c r="Y33" s="25">
        <f t="shared" si="9"/>
        <v>1.9800113426847028E-2</v>
      </c>
      <c r="Z33" s="25">
        <f t="shared" si="9"/>
        <v>1.9650300064048876E-2</v>
      </c>
    </row>
    <row r="34" spans="1:26" ht="15.75" thickBot="1" x14ac:dyDescent="0.3">
      <c r="A34" s="28" t="s">
        <v>63</v>
      </c>
      <c r="B34" s="29">
        <f>B31-B32</f>
        <v>-2.4201176684023398E-4</v>
      </c>
      <c r="C34" s="29">
        <f t="shared" ref="C34:Z34" si="10">C31-C32</f>
        <v>-2.3796121505648138E-4</v>
      </c>
      <c r="D34" s="29">
        <f t="shared" si="10"/>
        <v>-2.3816681321334535E-4</v>
      </c>
      <c r="E34" s="29">
        <f t="shared" si="10"/>
        <v>-2.2835805232428175E-4</v>
      </c>
      <c r="F34" s="29">
        <f t="shared" si="10"/>
        <v>-2.2932452996073105E-4</v>
      </c>
      <c r="G34" s="29">
        <f t="shared" si="10"/>
        <v>-2.3393092512024455E-4</v>
      </c>
      <c r="H34" s="29">
        <f t="shared" si="10"/>
        <v>-2.4731162504661175E-4</v>
      </c>
      <c r="I34" s="29">
        <f t="shared" si="10"/>
        <v>-2.5827427113246301E-4</v>
      </c>
      <c r="J34" s="29">
        <f t="shared" si="10"/>
        <v>-2.4801437242782595E-4</v>
      </c>
      <c r="K34" s="29">
        <f t="shared" si="10"/>
        <v>-2.3615918794496829E-4</v>
      </c>
      <c r="L34" s="29">
        <f t="shared" si="10"/>
        <v>-2.3396959037299755E-4</v>
      </c>
      <c r="M34" s="29">
        <f t="shared" si="10"/>
        <v>-2.1987241546785052E-4</v>
      </c>
      <c r="N34" s="29">
        <f t="shared" si="10"/>
        <v>-2.1701615646924598E-4</v>
      </c>
      <c r="O34" s="29">
        <f t="shared" si="10"/>
        <v>-2.2219656665279849E-4</v>
      </c>
      <c r="P34" s="29">
        <f t="shared" si="10"/>
        <v>-2.1185587518523369E-4</v>
      </c>
      <c r="Q34" s="29">
        <f t="shared" si="10"/>
        <v>-2.0738874535712257E-4</v>
      </c>
      <c r="R34" s="29">
        <f t="shared" si="10"/>
        <v>-1.9428400181670247E-4</v>
      </c>
      <c r="S34" s="29">
        <f t="shared" si="10"/>
        <v>-1.8831202457306878E-4</v>
      </c>
      <c r="T34" s="29">
        <f t="shared" si="10"/>
        <v>-1.7369373401669719E-4</v>
      </c>
      <c r="U34" s="29">
        <f t="shared" si="10"/>
        <v>-1.5813675912382599E-4</v>
      </c>
      <c r="V34" s="29">
        <f t="shared" si="10"/>
        <v>-1.5603624696585924E-4</v>
      </c>
      <c r="W34" s="29">
        <f t="shared" si="10"/>
        <v>-1.639110081586119E-4</v>
      </c>
      <c r="X34" s="29">
        <f t="shared" si="10"/>
        <v>-1.5976688975077868E-4</v>
      </c>
      <c r="Y34" s="29">
        <f t="shared" si="10"/>
        <v>-1.6151228825973113E-4</v>
      </c>
      <c r="Z34" s="29">
        <f t="shared" si="10"/>
        <v>-1.5298296124413233E-4</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2.2636068831312773E-3</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1.7237169022563358E-2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1.9500775905694635E-2</v>
      </c>
      <c r="C38" s="26" t="s">
        <v>102</v>
      </c>
      <c r="D38" s="56">
        <f>COUNTIF($B$31:$Z$31, "&gt;"&amp;B38)</f>
        <v>4</v>
      </c>
      <c r="E38" s="26" t="s">
        <v>164</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2.1764382788825913E-2</v>
      </c>
      <c r="C39" s="26" t="s">
        <v>103</v>
      </c>
      <c r="D39" s="56">
        <f>COUNTIF($B$31:$Z$31, "&gt;"&amp;B39)</f>
        <v>2</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2.2388404763687584E-3</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1.7445986943462635E-2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1.9684827419831394E-2</v>
      </c>
      <c r="C43" s="26" t="s">
        <v>104</v>
      </c>
      <c r="D43" s="56">
        <f>COUNTIF($B$32:$Z$32, "&gt;"&amp;B43)</f>
        <v>4</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2.192366789620015E-2</v>
      </c>
      <c r="C44" s="26" t="s">
        <v>105</v>
      </c>
      <c r="D44" s="56">
        <f>COUNTIF($B$32:$Z$32, "&gt;"&amp;B44)</f>
        <v>2</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2.4766406762518917E-5</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-2.08817920899277E-4</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-1.8405151413675852E-4</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-1.5928510737423657E-4</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1.6383854886344276E-2</v>
      </c>
      <c r="C52" s="25">
        <f t="shared" ref="C52:Z52" si="12">C9/C10</f>
        <v>1.6082371896344004E-2</v>
      </c>
      <c r="D52" s="25">
        <f t="shared" si="12"/>
        <v>1.6486344642242634E-2</v>
      </c>
      <c r="E52" s="25">
        <f t="shared" si="12"/>
        <v>1.5889859626048854E-2</v>
      </c>
      <c r="F52" s="25">
        <f t="shared" si="12"/>
        <v>1.6458696763207985E-2</v>
      </c>
      <c r="G52" s="25">
        <f t="shared" si="12"/>
        <v>1.6870698858570059E-2</v>
      </c>
      <c r="H52" s="25">
        <f t="shared" si="12"/>
        <v>1.7625192422290346E-2</v>
      </c>
      <c r="I52" s="25">
        <f t="shared" si="12"/>
        <v>1.8263507725117593E-2</v>
      </c>
      <c r="J52" s="25">
        <f t="shared" si="12"/>
        <v>1.8307222804148631E-2</v>
      </c>
      <c r="K52" s="25">
        <f t="shared" si="12"/>
        <v>1.7796636815756807E-2</v>
      </c>
      <c r="L52" s="25">
        <f t="shared" si="12"/>
        <v>1.7858454675868399E-2</v>
      </c>
      <c r="M52" s="25">
        <f t="shared" si="12"/>
        <v>1.8173695204943548E-2</v>
      </c>
      <c r="N52" s="25">
        <f t="shared" si="12"/>
        <v>1.8204782163740604E-2</v>
      </c>
      <c r="O52" s="25">
        <f t="shared" si="12"/>
        <v>1.8447022261154206E-2</v>
      </c>
      <c r="P52" s="25">
        <f t="shared" si="12"/>
        <v>1.7905699327679034E-2</v>
      </c>
      <c r="Q52" s="25">
        <f t="shared" si="12"/>
        <v>1.8163840947584765E-2</v>
      </c>
      <c r="R52" s="25">
        <f t="shared" si="12"/>
        <v>1.7726003725184403E-2</v>
      </c>
      <c r="S52" s="25">
        <f t="shared" si="12"/>
        <v>1.8150911741411566E-2</v>
      </c>
      <c r="T52" s="25">
        <f t="shared" si="12"/>
        <v>1.8163572918551779E-2</v>
      </c>
      <c r="U52" s="25">
        <f t="shared" si="12"/>
        <v>1.8265240922698711E-2</v>
      </c>
      <c r="V52" s="25">
        <f t="shared" si="12"/>
        <v>1.9374797451128859E-2</v>
      </c>
      <c r="W52" s="25">
        <f t="shared" si="12"/>
        <v>2.141146863860063E-2</v>
      </c>
      <c r="X52" s="25">
        <f t="shared" si="12"/>
        <v>2.2236929648178069E-2</v>
      </c>
      <c r="Y52" s="25">
        <f t="shared" si="12"/>
        <v>2.363948662061046E-2</v>
      </c>
      <c r="Z52" s="25">
        <f t="shared" si="12"/>
        <v>2.5062037844615727E-2</v>
      </c>
    </row>
    <row r="53" spans="1:26" x14ac:dyDescent="0.25">
      <c r="A53" s="6" t="s">
        <v>62</v>
      </c>
      <c r="B53" s="25">
        <f>B9/B2</f>
        <v>1.6609784555340141E-2</v>
      </c>
      <c r="C53" s="25">
        <f t="shared" ref="C53:Z53" si="13">C9/C2</f>
        <v>1.6297963921436301E-2</v>
      </c>
      <c r="D53" s="25">
        <f t="shared" si="13"/>
        <v>1.6706351704298815E-2</v>
      </c>
      <c r="E53" s="25">
        <f t="shared" si="13"/>
        <v>1.6140672555033434E-2</v>
      </c>
      <c r="F53" s="25">
        <f t="shared" si="13"/>
        <v>1.6728345565095247E-2</v>
      </c>
      <c r="G53" s="25">
        <f t="shared" si="13"/>
        <v>1.7152229159395512E-2</v>
      </c>
      <c r="H53" s="25">
        <f t="shared" si="13"/>
        <v>1.7920180476416178E-2</v>
      </c>
      <c r="I53" s="25">
        <f t="shared" si="13"/>
        <v>1.8579059391471992E-2</v>
      </c>
      <c r="J53" s="25">
        <f t="shared" si="13"/>
        <v>1.8517997569729373E-2</v>
      </c>
      <c r="K53" s="25">
        <f t="shared" si="13"/>
        <v>1.8005703789140477E-2</v>
      </c>
      <c r="L53" s="25">
        <f t="shared" si="13"/>
        <v>1.8072423490845466E-2</v>
      </c>
      <c r="M53" s="25">
        <f t="shared" si="13"/>
        <v>1.8381561774017695E-2</v>
      </c>
      <c r="N53" s="25">
        <f t="shared" si="13"/>
        <v>1.8417552155329107E-2</v>
      </c>
      <c r="O53" s="25">
        <f t="shared" si="13"/>
        <v>1.8663909610123305E-2</v>
      </c>
      <c r="P53" s="25">
        <f t="shared" si="13"/>
        <v>1.8014844888806711E-2</v>
      </c>
      <c r="Q53" s="25">
        <f t="shared" si="13"/>
        <v>1.8276833024684136E-2</v>
      </c>
      <c r="R53" s="25">
        <f t="shared" si="13"/>
        <v>1.7844715096792085E-2</v>
      </c>
      <c r="S53" s="25">
        <f t="shared" si="13"/>
        <v>1.8264594615728328E-2</v>
      </c>
      <c r="T53" s="25">
        <f t="shared" si="13"/>
        <v>1.8274378688325519E-2</v>
      </c>
      <c r="U53" s="25">
        <f t="shared" si="13"/>
        <v>1.8377172079495296E-2</v>
      </c>
      <c r="V53" s="25">
        <f t="shared" si="13"/>
        <v>1.9494304479271026E-2</v>
      </c>
      <c r="W53" s="25">
        <f t="shared" si="13"/>
        <v>2.154503915642442E-2</v>
      </c>
      <c r="X53" s="25">
        <f t="shared" si="13"/>
        <v>2.2373702446579751E-2</v>
      </c>
      <c r="Y53" s="25">
        <f t="shared" si="13"/>
        <v>2.3783346530648859E-2</v>
      </c>
      <c r="Z53" s="25">
        <f t="shared" si="13"/>
        <v>2.5131414269686812E-2</v>
      </c>
    </row>
    <row r="54" spans="1:26" ht="15.75" thickBot="1" x14ac:dyDescent="0.3">
      <c r="A54" s="28" t="s">
        <v>63</v>
      </c>
      <c r="B54" s="29">
        <f>B52-B53</f>
        <v>-2.2592966899586536E-4</v>
      </c>
      <c r="C54" s="29">
        <f t="shared" ref="C54:Z54" si="14">C52-C53</f>
        <v>-2.1559202509229686E-4</v>
      </c>
      <c r="D54" s="29">
        <f t="shared" si="14"/>
        <v>-2.2000706205618087E-4</v>
      </c>
      <c r="E54" s="29">
        <f t="shared" si="14"/>
        <v>-2.508129289845798E-4</v>
      </c>
      <c r="F54" s="29">
        <f t="shared" si="14"/>
        <v>-2.6964880188726226E-4</v>
      </c>
      <c r="G54" s="29">
        <f t="shared" si="14"/>
        <v>-2.8153030082545341E-4</v>
      </c>
      <c r="H54" s="29">
        <f t="shared" si="14"/>
        <v>-2.9498805412583179E-4</v>
      </c>
      <c r="I54" s="29">
        <f t="shared" si="14"/>
        <v>-3.1555166635439946E-4</v>
      </c>
      <c r="J54" s="29">
        <f t="shared" si="14"/>
        <v>-2.1077476558074154E-4</v>
      </c>
      <c r="K54" s="29">
        <f t="shared" si="14"/>
        <v>-2.0906697338366961E-4</v>
      </c>
      <c r="L54" s="29">
        <f t="shared" si="14"/>
        <v>-2.1396881497706688E-4</v>
      </c>
      <c r="M54" s="29">
        <f t="shared" si="14"/>
        <v>-2.0786656907414644E-4</v>
      </c>
      <c r="N54" s="29">
        <f t="shared" si="14"/>
        <v>-2.1276999158850382E-4</v>
      </c>
      <c r="O54" s="29">
        <f t="shared" si="14"/>
        <v>-2.1688734896909909E-4</v>
      </c>
      <c r="P54" s="29">
        <f t="shared" si="14"/>
        <v>-1.0914556112767704E-4</v>
      </c>
      <c r="Q54" s="29">
        <f t="shared" si="14"/>
        <v>-1.1299207709937129E-4</v>
      </c>
      <c r="R54" s="29">
        <f t="shared" si="14"/>
        <v>-1.1871137160768264E-4</v>
      </c>
      <c r="S54" s="29">
        <f t="shared" si="14"/>
        <v>-1.1368287431676172E-4</v>
      </c>
      <c r="T54" s="29">
        <f t="shared" si="14"/>
        <v>-1.1080576977373982E-4</v>
      </c>
      <c r="U54" s="29">
        <f t="shared" si="14"/>
        <v>-1.1193115679658527E-4</v>
      </c>
      <c r="V54" s="29">
        <f t="shared" si="14"/>
        <v>-1.1950702814216702E-4</v>
      </c>
      <c r="W54" s="29">
        <f t="shared" si="14"/>
        <v>-1.3357051782379031E-4</v>
      </c>
      <c r="X54" s="29">
        <f t="shared" si="14"/>
        <v>-1.3677279840168186E-4</v>
      </c>
      <c r="Y54" s="29">
        <f t="shared" si="14"/>
        <v>-1.4385991003839846E-4</v>
      </c>
      <c r="Z54" s="29">
        <f t="shared" si="14"/>
        <v>-6.9376425071085435E-5</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2.2730477297804963E-3</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1.8517933221280879E-2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2.0790980951061376E-2</v>
      </c>
    </row>
    <row r="59" spans="1:26" x14ac:dyDescent="0.25">
      <c r="A59" s="6" t="s">
        <v>72</v>
      </c>
      <c r="B59" s="35">
        <f>B57+2*B56</f>
        <v>2.3064028680841873E-2</v>
      </c>
    </row>
    <row r="60" spans="1:26" ht="6.75" customHeight="1" x14ac:dyDescent="0.25"/>
    <row r="61" spans="1:26" x14ac:dyDescent="0.25">
      <c r="A61" s="6" t="s">
        <v>68</v>
      </c>
      <c r="B61" s="36">
        <f>_xlfn.STDEV.S(B53:Z53)</f>
        <v>2.2355120986175593E-3</v>
      </c>
    </row>
    <row r="62" spans="1:26" x14ac:dyDescent="0.25">
      <c r="A62" s="6" t="s">
        <v>70</v>
      </c>
      <c r="B62" s="35">
        <f>AVERAGE(B53:Z53)</f>
        <v>1.8702963239764642E-2</v>
      </c>
    </row>
    <row r="63" spans="1:26" x14ac:dyDescent="0.25">
      <c r="A63" s="6" t="s">
        <v>73</v>
      </c>
      <c r="B63" s="35">
        <f>B62+B61</f>
        <v>2.0938475338382202E-2</v>
      </c>
    </row>
    <row r="64" spans="1:26" x14ac:dyDescent="0.25">
      <c r="A64" s="6" t="s">
        <v>74</v>
      </c>
      <c r="B64" s="35">
        <f>B62+2*B61</f>
        <v>2.3173987436999759E-2</v>
      </c>
    </row>
    <row r="65" spans="1:26" ht="9" customHeight="1" x14ac:dyDescent="0.25">
      <c r="B65" s="26"/>
    </row>
    <row r="66" spans="1:26" x14ac:dyDescent="0.25">
      <c r="A66" s="6" t="s">
        <v>75</v>
      </c>
      <c r="B66" s="35">
        <f>B56-B61</f>
        <v>3.7535631162937018E-5</v>
      </c>
    </row>
    <row r="67" spans="1:26" x14ac:dyDescent="0.25">
      <c r="A67" s="6" t="s">
        <v>76</v>
      </c>
      <c r="B67" s="35">
        <f t="shared" ref="B67:B69" si="15">B57-B62</f>
        <v>-1.8503001848376235E-4</v>
      </c>
    </row>
    <row r="68" spans="1:26" x14ac:dyDescent="0.25">
      <c r="A68" s="6" t="s">
        <v>77</v>
      </c>
      <c r="B68" s="35">
        <f t="shared" si="15"/>
        <v>-1.474943873208262E-4</v>
      </c>
    </row>
    <row r="69" spans="1:26" x14ac:dyDescent="0.25">
      <c r="A69" s="6" t="s">
        <v>78</v>
      </c>
      <c r="B69" s="35">
        <f t="shared" si="15"/>
        <v>-1.0995875615788658E-4</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-9.4408466492189314E-6</v>
      </c>
    </row>
    <row r="73" spans="1:26" x14ac:dyDescent="0.25">
      <c r="A73" s="6" t="s">
        <v>80</v>
      </c>
      <c r="B73" s="35">
        <f>B37-B57</f>
        <v>-1.2807641987175218E-3</v>
      </c>
    </row>
    <row r="74" spans="1:26" x14ac:dyDescent="0.25">
      <c r="A74" s="6" t="s">
        <v>81</v>
      </c>
      <c r="B74" s="35">
        <f>B38-B58</f>
        <v>-1.2902050453667407E-3</v>
      </c>
    </row>
    <row r="75" spans="1:26" x14ac:dyDescent="0.25">
      <c r="A75" s="6" t="s">
        <v>82</v>
      </c>
      <c r="B75" s="35">
        <f>B39-B59</f>
        <v>-1.2996458920159597E-3</v>
      </c>
    </row>
    <row r="76" spans="1:26" ht="6" customHeight="1" x14ac:dyDescent="0.25">
      <c r="B76" s="26"/>
    </row>
    <row r="77" spans="1:26" x14ac:dyDescent="0.25">
      <c r="A77" s="6" t="s">
        <v>83</v>
      </c>
      <c r="B77" s="35">
        <f>B41-B61</f>
        <v>3.3283777511991693E-6</v>
      </c>
    </row>
    <row r="78" spans="1:26" x14ac:dyDescent="0.25">
      <c r="A78" s="6" t="s">
        <v>84</v>
      </c>
      <c r="B78" s="35">
        <f>B42-B62</f>
        <v>-1.2569762963020072E-3</v>
      </c>
    </row>
    <row r="79" spans="1:26" x14ac:dyDescent="0.25">
      <c r="A79" s="6" t="s">
        <v>85</v>
      </c>
      <c r="B79" s="35">
        <f>B43-B63</f>
        <v>-1.2536479185508084E-3</v>
      </c>
    </row>
    <row r="80" spans="1:26" x14ac:dyDescent="0.25">
      <c r="A80" s="6" t="s">
        <v>86</v>
      </c>
      <c r="B80" s="35">
        <f>B44-B64</f>
        <v>-1.2503195407996097E-3</v>
      </c>
    </row>
    <row r="82" spans="1:26" x14ac:dyDescent="0.25">
      <c r="A82" s="34" t="s">
        <v>153</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158</v>
      </c>
      <c r="B83" s="7"/>
      <c r="C83" s="7"/>
      <c r="D83" s="7"/>
      <c r="E83" s="7"/>
      <c r="F83" s="7"/>
      <c r="G83" s="7"/>
      <c r="H83" s="7"/>
      <c r="I83" s="7"/>
      <c r="J83" s="7"/>
      <c r="K83" s="7"/>
      <c r="L83" s="7"/>
      <c r="M83" s="7">
        <f t="shared" ref="M83:Z83" si="16">M13</f>
        <v>94135651.800600007</v>
      </c>
      <c r="N83" s="7">
        <f t="shared" si="16"/>
        <v>94852950.656000018</v>
      </c>
      <c r="O83" s="7">
        <f t="shared" si="16"/>
        <v>94746667.413100004</v>
      </c>
      <c r="P83" s="7">
        <f t="shared" si="16"/>
        <v>93316444.421900019</v>
      </c>
      <c r="Q83" s="7">
        <f t="shared" si="16"/>
        <v>91731531.329700023</v>
      </c>
      <c r="R83" s="7">
        <f t="shared" si="16"/>
        <v>91413826.657500029</v>
      </c>
      <c r="S83" s="7">
        <f t="shared" si="16"/>
        <v>92125583.312600017</v>
      </c>
      <c r="T83" s="7">
        <f t="shared" si="16"/>
        <v>92128216.175700009</v>
      </c>
      <c r="U83" s="7">
        <f t="shared" si="16"/>
        <v>91003005.675500005</v>
      </c>
      <c r="V83" s="7">
        <f t="shared" si="16"/>
        <v>89952619.800200015</v>
      </c>
      <c r="W83" s="7">
        <f t="shared" si="16"/>
        <v>90049198.078200012</v>
      </c>
      <c r="X83" s="7">
        <f t="shared" si="16"/>
        <v>91415473.443399996</v>
      </c>
      <c r="Y83" s="7">
        <f t="shared" si="16"/>
        <v>90322867.091099992</v>
      </c>
      <c r="Z83" s="7">
        <f t="shared" si="16"/>
        <v>89082925.98619999</v>
      </c>
    </row>
    <row r="84" spans="1:26" ht="15" customHeight="1" outlineLevel="1" x14ac:dyDescent="0.25">
      <c r="A84" s="37" t="s">
        <v>159</v>
      </c>
      <c r="B84" s="7">
        <f>B9</f>
        <v>97552602.145525619</v>
      </c>
      <c r="C84" s="7">
        <f t="shared" ref="C84:Z84" si="17">C9</f>
        <v>97561890.397316366</v>
      </c>
      <c r="D84" s="7">
        <f t="shared" si="17"/>
        <v>99302074.144705296</v>
      </c>
      <c r="E84" s="7">
        <f t="shared" si="17"/>
        <v>94903422.429100901</v>
      </c>
      <c r="F84" s="7">
        <f t="shared" si="17"/>
        <v>95554327.701857656</v>
      </c>
      <c r="G84" s="7">
        <f t="shared" si="17"/>
        <v>95691362.434572637</v>
      </c>
      <c r="H84" s="7">
        <f t="shared" si="17"/>
        <v>99665997.908835351</v>
      </c>
      <c r="I84" s="7">
        <f t="shared" si="17"/>
        <v>101628638.99005198</v>
      </c>
      <c r="J84" s="7">
        <f t="shared" si="17"/>
        <v>98509259.651223779</v>
      </c>
      <c r="K84" s="7">
        <f t="shared" si="17"/>
        <v>94608559.848363131</v>
      </c>
      <c r="L84" s="7">
        <f t="shared" si="17"/>
        <v>93008926.446651772</v>
      </c>
      <c r="M84" s="7">
        <f t="shared" si="17"/>
        <v>86703372.262901396</v>
      </c>
      <c r="N84" s="7">
        <f t="shared" si="17"/>
        <v>84759459.285406336</v>
      </c>
      <c r="O84" s="7">
        <f t="shared" si="17"/>
        <v>85530788.878171116</v>
      </c>
      <c r="P84" s="7">
        <f t="shared" si="17"/>
        <v>82869868.778253675</v>
      </c>
      <c r="Q84" s="7">
        <f t="shared" si="17"/>
        <v>84210770.986656606</v>
      </c>
      <c r="R84" s="7">
        <f t="shared" si="17"/>
        <v>82733715.087925732</v>
      </c>
      <c r="S84" s="7">
        <f t="shared" si="17"/>
        <v>85342727.575980484</v>
      </c>
      <c r="T84" s="7">
        <f t="shared" si="17"/>
        <v>84618087.986016706</v>
      </c>
      <c r="U84" s="7">
        <f t="shared" si="17"/>
        <v>84172167.80124554</v>
      </c>
      <c r="V84" s="7">
        <f t="shared" si="17"/>
        <v>86049472.829859257</v>
      </c>
      <c r="W84" s="7">
        <f t="shared" si="17"/>
        <v>94236178.095592186</v>
      </c>
      <c r="X84" s="7">
        <f t="shared" si="17"/>
        <v>96605866.360108763</v>
      </c>
      <c r="Y84" s="7">
        <f t="shared" si="17"/>
        <v>103090844.24615739</v>
      </c>
      <c r="Z84" s="7">
        <f t="shared" si="17"/>
        <v>108168455.53059958</v>
      </c>
    </row>
    <row r="85" spans="1:26" ht="15" customHeight="1" outlineLevel="1" x14ac:dyDescent="0.25">
      <c r="A85" s="37" t="s">
        <v>191</v>
      </c>
      <c r="B85" s="7"/>
      <c r="C85" s="7"/>
      <c r="D85" s="7"/>
      <c r="E85" s="7"/>
      <c r="F85" s="7"/>
      <c r="G85" s="7"/>
      <c r="H85" s="7"/>
      <c r="I85" s="7"/>
      <c r="J85" s="7"/>
      <c r="K85" s="7"/>
      <c r="L85" s="7"/>
      <c r="M85" s="7">
        <f t="shared" ref="M85:Z85" si="18">-M83+M84</f>
        <v>-7432279.5376986116</v>
      </c>
      <c r="N85" s="7">
        <f>-N83+N84</f>
        <v>-10093491.370593682</v>
      </c>
      <c r="O85" s="7">
        <f t="shared" si="18"/>
        <v>-9215878.5349288881</v>
      </c>
      <c r="P85" s="7">
        <f t="shared" si="18"/>
        <v>-10446575.643646345</v>
      </c>
      <c r="Q85" s="7">
        <f t="shared" si="18"/>
        <v>-7520760.3430434167</v>
      </c>
      <c r="R85" s="7">
        <f t="shared" si="18"/>
        <v>-8680111.5695742965</v>
      </c>
      <c r="S85" s="7">
        <f t="shared" si="18"/>
        <v>-6782855.7366195321</v>
      </c>
      <c r="T85" s="7">
        <f t="shared" si="18"/>
        <v>-7510128.1896833032</v>
      </c>
      <c r="U85" s="7">
        <f t="shared" si="18"/>
        <v>-6830837.8742544651</v>
      </c>
      <c r="V85" s="7">
        <f t="shared" si="18"/>
        <v>-3903146.9703407586</v>
      </c>
      <c r="W85" s="7">
        <f t="shared" si="18"/>
        <v>4186980.0173921734</v>
      </c>
      <c r="X85" s="7">
        <f t="shared" si="18"/>
        <v>5190392.9167087674</v>
      </c>
      <c r="Y85" s="7">
        <f t="shared" si="18"/>
        <v>12767977.1550574</v>
      </c>
      <c r="Z85" s="7">
        <f t="shared" si="18"/>
        <v>19085529.544399589</v>
      </c>
    </row>
    <row r="86" spans="1:26" ht="15" customHeight="1" outlineLevel="1" x14ac:dyDescent="0.25"/>
    <row r="87" spans="1:26" ht="15" customHeight="1" outlineLevel="1" x14ac:dyDescent="0.25">
      <c r="A87" s="37" t="s">
        <v>161</v>
      </c>
    </row>
    <row r="88" spans="1:26" ht="15" customHeight="1" outlineLevel="1" x14ac:dyDescent="0.25">
      <c r="A88" s="6" t="s">
        <v>87</v>
      </c>
      <c r="B88" s="38">
        <f>AVERAGE(M83:Z83)</f>
        <v>91876925.845835716</v>
      </c>
    </row>
    <row r="89" spans="1:26" ht="15" customHeight="1" outlineLevel="1" x14ac:dyDescent="0.25">
      <c r="A89" s="6" t="s">
        <v>88</v>
      </c>
      <c r="B89" s="38">
        <f>_xlfn.STDEV.S(B83:Z83)</f>
        <v>1815923.7097429056</v>
      </c>
      <c r="C89" s="37" t="s">
        <v>91</v>
      </c>
      <c r="D89" s="7"/>
    </row>
    <row r="90" spans="1:26" ht="15" customHeight="1" outlineLevel="1" x14ac:dyDescent="0.25">
      <c r="A90" s="6" t="s">
        <v>89</v>
      </c>
      <c r="B90" s="38">
        <f>B88+B89</f>
        <v>93692849.555578619</v>
      </c>
      <c r="C90" s="6" t="s">
        <v>92</v>
      </c>
      <c r="D90" s="43">
        <f>COUNTIF($B$83:$Z$83,"&gt;"&amp;B90)</f>
        <v>3</v>
      </c>
    </row>
    <row r="91" spans="1:26" ht="15" customHeight="1" outlineLevel="1" x14ac:dyDescent="0.25">
      <c r="A91" s="6" t="s">
        <v>90</v>
      </c>
      <c r="B91" s="38">
        <f>B88+2*B89</f>
        <v>95508773.265321523</v>
      </c>
      <c r="C91" s="6" t="s">
        <v>93</v>
      </c>
      <c r="D91" s="43">
        <f>COUNTIF($B$83:$Z$83,"&gt;"&amp;B91)</f>
        <v>0</v>
      </c>
    </row>
    <row r="92" spans="1:26" ht="15" customHeight="1" outlineLevel="1" x14ac:dyDescent="0.25">
      <c r="C92" s="37" t="s">
        <v>94</v>
      </c>
      <c r="D92" s="43">
        <f>COUNT(B83:Z83)</f>
        <v>14</v>
      </c>
    </row>
    <row r="93" spans="1:26" ht="15" customHeight="1" outlineLevel="1" x14ac:dyDescent="0.25">
      <c r="A93" s="37" t="s">
        <v>162</v>
      </c>
    </row>
    <row r="94" spans="1:26" ht="15" customHeight="1" outlineLevel="1" x14ac:dyDescent="0.25">
      <c r="A94" s="6" t="s">
        <v>87</v>
      </c>
      <c r="B94" s="38">
        <f>AVERAGE(B84:Z84)</f>
        <v>92683153.512123168</v>
      </c>
    </row>
    <row r="95" spans="1:26" ht="15" customHeight="1" outlineLevel="1" x14ac:dyDescent="0.25">
      <c r="A95" s="6" t="s">
        <v>88</v>
      </c>
      <c r="B95" s="38">
        <f>_xlfn.STDEV.S(B84:Z84)</f>
        <v>7354536.6015754919</v>
      </c>
      <c r="C95" s="37" t="s">
        <v>91</v>
      </c>
      <c r="D95" s="7"/>
    </row>
    <row r="96" spans="1:26" ht="15" customHeight="1" outlineLevel="1" x14ac:dyDescent="0.25">
      <c r="A96" s="6" t="s">
        <v>89</v>
      </c>
      <c r="B96" s="38">
        <f>B94+B95</f>
        <v>100037690.11369866</v>
      </c>
      <c r="C96" s="6" t="s">
        <v>92</v>
      </c>
      <c r="D96" s="43">
        <f>COUNTIF($B$84:$Z$84,"&gt;"&amp;B96)</f>
        <v>3</v>
      </c>
    </row>
    <row r="97" spans="1:4" ht="15" customHeight="1" outlineLevel="1" x14ac:dyDescent="0.25">
      <c r="A97" s="6" t="s">
        <v>90</v>
      </c>
      <c r="B97" s="38">
        <f>B94+2*B95</f>
        <v>107392226.71527416</v>
      </c>
      <c r="C97" s="6" t="s">
        <v>93</v>
      </c>
      <c r="D97" s="43">
        <f>COUNTIF($B$84:$Z$84,"&gt;"&amp;B97)</f>
        <v>1</v>
      </c>
    </row>
    <row r="98" spans="1:4" ht="15" customHeight="1" outlineLevel="1" x14ac:dyDescent="0.25">
      <c r="C98" s="37" t="s">
        <v>94</v>
      </c>
      <c r="D98" s="43">
        <f>COUNT(B84:Z84)</f>
        <v>25</v>
      </c>
    </row>
    <row r="99" spans="1:4" ht="15" customHeight="1" outlineLevel="1" x14ac:dyDescent="0.25">
      <c r="A99" s="37" t="s">
        <v>163</v>
      </c>
    </row>
    <row r="100" spans="1:4" ht="15" customHeight="1" outlineLevel="1" x14ac:dyDescent="0.25">
      <c r="A100" s="6" t="s">
        <v>87</v>
      </c>
      <c r="B100" s="38">
        <f>AVERAGE(B85:Z85)</f>
        <v>-2656084.724058955</v>
      </c>
    </row>
    <row r="101" spans="1:4" ht="15" customHeight="1" outlineLevel="1" x14ac:dyDescent="0.25">
      <c r="A101" s="6" t="s">
        <v>88</v>
      </c>
      <c r="B101" s="38">
        <f>_xlfn.STDEV.S(B85:Z85)</f>
        <v>9283457.552947646</v>
      </c>
      <c r="C101" s="37" t="s">
        <v>91</v>
      </c>
      <c r="D101" s="7"/>
    </row>
    <row r="102" spans="1:4" ht="15" customHeight="1" outlineLevel="1" x14ac:dyDescent="0.25">
      <c r="A102" s="6" t="s">
        <v>89</v>
      </c>
      <c r="B102" s="38">
        <f>B100+B101</f>
        <v>6627372.828888691</v>
      </c>
      <c r="C102" s="6" t="s">
        <v>92</v>
      </c>
      <c r="D102" s="43">
        <f>COUNTIF($B$85:$Z$85,"&gt;"&amp;B102)</f>
        <v>2</v>
      </c>
    </row>
    <row r="103" spans="1:4" ht="15" customHeight="1" outlineLevel="1" x14ac:dyDescent="0.25">
      <c r="A103" s="6" t="s">
        <v>90</v>
      </c>
      <c r="B103" s="38">
        <f>B100+2*B101</f>
        <v>15910830.381836336</v>
      </c>
      <c r="C103" s="6" t="s">
        <v>93</v>
      </c>
      <c r="D103" s="43">
        <f>COUNTIF($B$85:$Z$85,"&gt;"&amp;B103)</f>
        <v>1</v>
      </c>
    </row>
    <row r="104" spans="1:4" ht="15" customHeight="1" outlineLevel="1" x14ac:dyDescent="0.25">
      <c r="C104" s="37" t="s">
        <v>94</v>
      </c>
      <c r="D104" s="43">
        <f>COUNT(B85:Z85)</f>
        <v>14</v>
      </c>
    </row>
  </sheetData>
  <mergeCells count="1">
    <mergeCell ref="A17: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4"/>
  <sheetViews>
    <sheetView workbookViewId="0">
      <pane xSplit="1" topLeftCell="B1" activePane="topRight" state="frozen"/>
      <selection activeCell="F38" sqref="F38"/>
      <selection pane="topRight" activeCell="I39" sqref="I39"/>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717950592.60000002</v>
      </c>
      <c r="C2" s="4">
        <v>721157725.25999999</v>
      </c>
      <c r="D2" s="4">
        <v>693725483.53999996</v>
      </c>
      <c r="E2" s="4">
        <v>705156356.97191703</v>
      </c>
      <c r="F2" s="4">
        <v>734760394.95972347</v>
      </c>
      <c r="G2" s="4">
        <v>745043539.16829288</v>
      </c>
      <c r="H2" s="4">
        <v>569169997.56704068</v>
      </c>
      <c r="I2" s="4">
        <v>608690592.9353025</v>
      </c>
      <c r="J2" s="4">
        <v>530047668.92424506</v>
      </c>
      <c r="K2" s="4">
        <v>824523257.98707998</v>
      </c>
      <c r="L2" s="4">
        <v>688639242.95675993</v>
      </c>
      <c r="M2" s="4">
        <v>691122530.52168286</v>
      </c>
      <c r="N2" s="4">
        <v>750507418.09523296</v>
      </c>
      <c r="O2" s="4">
        <v>760587362.96277702</v>
      </c>
      <c r="P2" s="4">
        <v>744592497.68318403</v>
      </c>
      <c r="Q2" s="4">
        <v>745504315.52129102</v>
      </c>
      <c r="R2" s="4">
        <v>735722226.45202398</v>
      </c>
      <c r="S2" s="4">
        <v>729875545.57912898</v>
      </c>
      <c r="T2" s="4">
        <v>663346048.62295985</v>
      </c>
      <c r="U2" s="4">
        <v>633815104.14751899</v>
      </c>
      <c r="V2" s="4">
        <v>638552097.30995095</v>
      </c>
      <c r="W2" s="4">
        <v>854341417.55338299</v>
      </c>
      <c r="X2" s="4">
        <v>842139848.640136</v>
      </c>
      <c r="Y2" s="4">
        <v>836098542.68982804</v>
      </c>
      <c r="Z2" s="4">
        <v>825186615.01617599</v>
      </c>
    </row>
    <row r="3" spans="1:26" x14ac:dyDescent="0.25">
      <c r="A3" s="3" t="s">
        <v>30</v>
      </c>
      <c r="B3" s="4">
        <v>615325350.22000003</v>
      </c>
      <c r="C3" s="4">
        <v>424019708.54000002</v>
      </c>
      <c r="D3" s="4">
        <v>427166269.16000003</v>
      </c>
      <c r="E3" s="4">
        <v>426242434.05110997</v>
      </c>
      <c r="F3" s="4">
        <v>343074559.05719578</v>
      </c>
      <c r="G3" s="4">
        <v>338069455.01705462</v>
      </c>
      <c r="H3" s="4">
        <v>341469216.83854234</v>
      </c>
      <c r="I3" s="4">
        <v>293736153.84140915</v>
      </c>
      <c r="J3" s="4">
        <v>325987120.78944606</v>
      </c>
      <c r="K3" s="4">
        <v>326270170.96039802</v>
      </c>
      <c r="L3" s="4">
        <v>323005312.78420192</v>
      </c>
      <c r="M3" s="4">
        <v>225014006.45969668</v>
      </c>
      <c r="N3" s="4">
        <v>220635393.01632699</v>
      </c>
      <c r="O3" s="4">
        <v>177452867.356047</v>
      </c>
      <c r="P3" s="4">
        <v>165060442.852694</v>
      </c>
      <c r="Q3" s="4">
        <v>150747238.08133799</v>
      </c>
      <c r="R3" s="4">
        <v>151536275.5903655</v>
      </c>
      <c r="S3" s="4">
        <v>179924787.55902347</v>
      </c>
      <c r="T3" s="4">
        <v>226272145.91308448</v>
      </c>
      <c r="U3" s="4">
        <v>190974340.096883</v>
      </c>
      <c r="V3" s="4">
        <v>141649400.625386</v>
      </c>
      <c r="W3" s="4">
        <v>264676194.62707701</v>
      </c>
      <c r="X3" s="4">
        <v>265960815.06085199</v>
      </c>
      <c r="Y3" s="4">
        <v>266215877.51561901</v>
      </c>
      <c r="Z3" s="4">
        <v>227976975.80254999</v>
      </c>
    </row>
    <row r="4" spans="1:26" x14ac:dyDescent="0.25">
      <c r="A4" s="3" t="s">
        <v>1</v>
      </c>
      <c r="B4" s="4">
        <v>743204603.52166653</v>
      </c>
      <c r="C4" s="4">
        <v>740288867.82499981</v>
      </c>
      <c r="D4" s="4">
        <v>736027407.50833333</v>
      </c>
      <c r="E4" s="4">
        <v>732347850.07182598</v>
      </c>
      <c r="F4" s="4">
        <v>738533386.45430434</v>
      </c>
      <c r="G4" s="4">
        <v>739463408.27058852</v>
      </c>
      <c r="H4" s="4">
        <v>718176731.93264496</v>
      </c>
      <c r="I4" s="4">
        <v>706011605.37738478</v>
      </c>
      <c r="J4" s="4">
        <v>688415211.73207068</v>
      </c>
      <c r="K4" s="4">
        <v>700788670.48252594</v>
      </c>
      <c r="L4" s="4">
        <v>699776218.18871224</v>
      </c>
      <c r="M4" s="9">
        <f t="shared" ref="M4:Z4" si="0">AVERAGE(B2:M2)</f>
        <v>685832281.94933701</v>
      </c>
      <c r="N4" s="9">
        <f t="shared" si="0"/>
        <v>688545350.74060643</v>
      </c>
      <c r="O4" s="9">
        <f t="shared" si="0"/>
        <v>691831153.88250446</v>
      </c>
      <c r="P4" s="9">
        <f t="shared" si="0"/>
        <v>696070071.72776985</v>
      </c>
      <c r="Q4" s="9">
        <f t="shared" si="0"/>
        <v>699432401.60688436</v>
      </c>
      <c r="R4" s="9">
        <f t="shared" si="0"/>
        <v>699512554.23124266</v>
      </c>
      <c r="S4" s="9">
        <f t="shared" si="0"/>
        <v>698248554.76547897</v>
      </c>
      <c r="T4" s="9">
        <f t="shared" si="0"/>
        <v>706096559.0201391</v>
      </c>
      <c r="U4" s="9">
        <f t="shared" si="0"/>
        <v>708190268.2878238</v>
      </c>
      <c r="V4" s="9">
        <f t="shared" si="0"/>
        <v>717232303.98663247</v>
      </c>
      <c r="W4" s="9">
        <f t="shared" si="0"/>
        <v>719717150.61715782</v>
      </c>
      <c r="X4" s="9">
        <f t="shared" si="0"/>
        <v>732508867.75743926</v>
      </c>
      <c r="Y4" s="9">
        <f t="shared" si="0"/>
        <v>744590202.10478461</v>
      </c>
      <c r="Z4" s="9">
        <f t="shared" si="0"/>
        <v>750813468.51486313</v>
      </c>
    </row>
    <row r="5" spans="1:26" x14ac:dyDescent="0.25">
      <c r="A5" s="3" t="s">
        <v>31</v>
      </c>
      <c r="B5" s="4">
        <v>24064680</v>
      </c>
      <c r="C5" s="4">
        <v>24064680</v>
      </c>
      <c r="D5" s="4">
        <v>12240735</v>
      </c>
      <c r="E5" s="4">
        <v>12240735</v>
      </c>
      <c r="F5" s="4">
        <v>12000000</v>
      </c>
      <c r="G5" s="4">
        <v>108000000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24064680</v>
      </c>
      <c r="C6" s="4">
        <v>24064680</v>
      </c>
      <c r="D6" s="4">
        <v>12240735</v>
      </c>
      <c r="E6" s="4">
        <v>12240735</v>
      </c>
      <c r="F6" s="4">
        <v>12000000</v>
      </c>
      <c r="G6" s="4">
        <v>108000000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4729578</v>
      </c>
      <c r="E7" s="4">
        <v>0</v>
      </c>
      <c r="F7" s="4">
        <v>-29578</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-2896660.212500006</v>
      </c>
      <c r="C8" s="4">
        <v>-603339.78749999404</v>
      </c>
      <c r="D8" s="4">
        <v>-4800000</v>
      </c>
      <c r="E8" s="4">
        <v>-300000</v>
      </c>
      <c r="F8" s="4">
        <v>24900000</v>
      </c>
      <c r="G8" s="4">
        <v>-21500000</v>
      </c>
      <c r="H8" s="4">
        <v>30200000</v>
      </c>
      <c r="I8" s="4">
        <v>-1500000</v>
      </c>
      <c r="J8" s="4">
        <v>-5200000</v>
      </c>
      <c r="K8" s="4">
        <v>-198017</v>
      </c>
      <c r="L8" s="4">
        <v>531199</v>
      </c>
      <c r="M8" s="4">
        <v>-252510</v>
      </c>
      <c r="N8" s="4">
        <v>1475714</v>
      </c>
      <c r="O8" s="4">
        <v>1068968</v>
      </c>
      <c r="P8" s="4">
        <v>709736</v>
      </c>
      <c r="Q8" s="4">
        <v>396583</v>
      </c>
      <c r="R8" s="4">
        <v>-252114</v>
      </c>
      <c r="S8" s="4">
        <v>643987</v>
      </c>
      <c r="T8" s="4">
        <v>214835</v>
      </c>
      <c r="U8" s="4">
        <v>0</v>
      </c>
      <c r="V8" s="4">
        <v>-1267582</v>
      </c>
      <c r="W8" s="4">
        <v>0</v>
      </c>
      <c r="X8" s="4">
        <v>6809804</v>
      </c>
      <c r="Y8" s="4">
        <v>832124</v>
      </c>
      <c r="Z8" s="4">
        <v>10538386</v>
      </c>
    </row>
    <row r="9" spans="1:26" x14ac:dyDescent="0.25">
      <c r="A9" s="3" t="s">
        <v>2</v>
      </c>
      <c r="B9" s="4">
        <v>-1198264.5327000022</v>
      </c>
      <c r="C9" s="4">
        <v>2525367.3426999999</v>
      </c>
      <c r="D9" s="4">
        <v>9739143.9360000007</v>
      </c>
      <c r="E9" s="4">
        <v>9501571</v>
      </c>
      <c r="F9" s="4">
        <v>15590004.405500002</v>
      </c>
      <c r="G9" s="4">
        <v>8598714.4070000108</v>
      </c>
      <c r="H9" s="4">
        <v>31692929.948199999</v>
      </c>
      <c r="I9" s="4">
        <v>34240477.976899996</v>
      </c>
      <c r="J9" s="4">
        <v>17118979.109999999</v>
      </c>
      <c r="K9" s="4">
        <v>16559323.110000001</v>
      </c>
      <c r="L9" s="4">
        <v>16990531.760000002</v>
      </c>
      <c r="M9" s="9">
        <f>SUM(B8:M8)</f>
        <v>18380672</v>
      </c>
      <c r="N9" s="9">
        <f t="shared" ref="N9:Z9" si="1">SUM(C8:N8)</f>
        <v>22753046.212500006</v>
      </c>
      <c r="O9" s="9">
        <f t="shared" si="1"/>
        <v>24425354</v>
      </c>
      <c r="P9" s="9">
        <f t="shared" si="1"/>
        <v>29935090</v>
      </c>
      <c r="Q9" s="9">
        <f t="shared" si="1"/>
        <v>30631673</v>
      </c>
      <c r="R9" s="9">
        <f t="shared" si="1"/>
        <v>5479559</v>
      </c>
      <c r="S9" s="9">
        <f t="shared" si="1"/>
        <v>27623546</v>
      </c>
      <c r="T9" s="9">
        <f t="shared" si="1"/>
        <v>-2361619</v>
      </c>
      <c r="U9" s="9">
        <f t="shared" si="1"/>
        <v>-861619</v>
      </c>
      <c r="V9" s="9">
        <f t="shared" si="1"/>
        <v>3070799</v>
      </c>
      <c r="W9" s="9">
        <f t="shared" si="1"/>
        <v>3268816</v>
      </c>
      <c r="X9" s="9">
        <f t="shared" si="1"/>
        <v>9547421</v>
      </c>
      <c r="Y9" s="9">
        <f t="shared" si="1"/>
        <v>10632055</v>
      </c>
      <c r="Z9" s="9">
        <f t="shared" si="1"/>
        <v>19694727</v>
      </c>
    </row>
    <row r="10" spans="1:26" x14ac:dyDescent="0.25">
      <c r="A10" s="3" t="s">
        <v>35</v>
      </c>
      <c r="B10" s="9">
        <f t="shared" ref="B10:Z10" si="2">B2+B3</f>
        <v>1333275942.8200002</v>
      </c>
      <c r="C10" s="9">
        <f t="shared" si="2"/>
        <v>1145177433.8</v>
      </c>
      <c r="D10" s="9">
        <f t="shared" si="2"/>
        <v>1120891752.7</v>
      </c>
      <c r="E10" s="9">
        <f t="shared" si="2"/>
        <v>1131398791.0230269</v>
      </c>
      <c r="F10" s="9">
        <f t="shared" si="2"/>
        <v>1077834954.0169191</v>
      </c>
      <c r="G10" s="9">
        <f t="shared" si="2"/>
        <v>1083112994.1853476</v>
      </c>
      <c r="H10" s="9">
        <f t="shared" si="2"/>
        <v>910639214.40558302</v>
      </c>
      <c r="I10" s="9">
        <f t="shared" si="2"/>
        <v>902426746.7767117</v>
      </c>
      <c r="J10" s="9">
        <f t="shared" si="2"/>
        <v>856034789.71369112</v>
      </c>
      <c r="K10" s="9">
        <f t="shared" si="2"/>
        <v>1150793428.9474781</v>
      </c>
      <c r="L10" s="9">
        <f t="shared" si="2"/>
        <v>1011644555.7409618</v>
      </c>
      <c r="M10" s="9">
        <f t="shared" si="2"/>
        <v>916136536.98137951</v>
      </c>
      <c r="N10" s="9">
        <f t="shared" si="2"/>
        <v>971142811.11155999</v>
      </c>
      <c r="O10" s="9">
        <f t="shared" si="2"/>
        <v>938040230.31882405</v>
      </c>
      <c r="P10" s="9">
        <f t="shared" si="2"/>
        <v>909652940.53587806</v>
      </c>
      <c r="Q10" s="9">
        <f t="shared" si="2"/>
        <v>896251553.60262895</v>
      </c>
      <c r="R10" s="9">
        <f t="shared" si="2"/>
        <v>887258502.04238951</v>
      </c>
      <c r="S10" s="9">
        <f t="shared" si="2"/>
        <v>909800333.13815248</v>
      </c>
      <c r="T10" s="9">
        <f t="shared" si="2"/>
        <v>889618194.53604436</v>
      </c>
      <c r="U10" s="9">
        <f t="shared" si="2"/>
        <v>824789444.24440193</v>
      </c>
      <c r="V10" s="9">
        <f t="shared" si="2"/>
        <v>780201497.93533695</v>
      </c>
      <c r="W10" s="9">
        <f t="shared" si="2"/>
        <v>1119017612.18046</v>
      </c>
      <c r="X10" s="9">
        <f t="shared" si="2"/>
        <v>1108100663.7009881</v>
      </c>
      <c r="Y10" s="9">
        <f t="shared" si="2"/>
        <v>1102314420.205447</v>
      </c>
      <c r="Z10" s="9">
        <f t="shared" si="2"/>
        <v>1053163590.8187259</v>
      </c>
    </row>
    <row r="11" spans="1:26" x14ac:dyDescent="0.25">
      <c r="A11" s="3" t="s">
        <v>3</v>
      </c>
      <c r="B11" s="4">
        <v>1395033213.2883329</v>
      </c>
      <c r="C11" s="4">
        <v>1391548911.5283334</v>
      </c>
      <c r="D11" s="4">
        <v>1361114968.365833</v>
      </c>
      <c r="E11" s="4">
        <v>1236685372.3051462</v>
      </c>
      <c r="F11" s="4">
        <v>1145466371.7463675</v>
      </c>
      <c r="G11" s="4">
        <v>1136513918.8091419</v>
      </c>
      <c r="H11" s="4">
        <v>1136513918.8091419</v>
      </c>
      <c r="I11" s="4">
        <v>1085476775.4272151</v>
      </c>
      <c r="J11" s="4">
        <v>1062532576.8558627</v>
      </c>
      <c r="K11" s="4">
        <v>1070556290.6823699</v>
      </c>
      <c r="L11" s="4">
        <v>1065646979.4372556</v>
      </c>
      <c r="M11" s="9">
        <f t="shared" ref="M11:Y11" si="3">AVERAGE(B10:M10)</f>
        <v>1053280595.0925916</v>
      </c>
      <c r="N11" s="9">
        <f t="shared" si="3"/>
        <v>1023102834.116888</v>
      </c>
      <c r="O11" s="9">
        <f t="shared" si="3"/>
        <v>1005841400.4934572</v>
      </c>
      <c r="P11" s="9">
        <f t="shared" si="3"/>
        <v>988238166.14644682</v>
      </c>
      <c r="Q11" s="9">
        <f t="shared" si="3"/>
        <v>968642563.02808034</v>
      </c>
      <c r="R11" s="9">
        <f t="shared" si="3"/>
        <v>952761192.03020275</v>
      </c>
      <c r="S11" s="9">
        <f t="shared" si="3"/>
        <v>938318470.27626991</v>
      </c>
      <c r="T11" s="9">
        <f t="shared" si="3"/>
        <v>936566718.62047493</v>
      </c>
      <c r="U11" s="9">
        <f t="shared" si="3"/>
        <v>930096943.40944922</v>
      </c>
      <c r="V11" s="9">
        <f t="shared" si="3"/>
        <v>923777502.42791975</v>
      </c>
      <c r="W11" s="9">
        <f t="shared" si="3"/>
        <v>921129517.69733477</v>
      </c>
      <c r="X11" s="9">
        <f t="shared" si="3"/>
        <v>929167526.69400358</v>
      </c>
      <c r="Y11" s="9">
        <f t="shared" si="3"/>
        <v>944682350.29600918</v>
      </c>
      <c r="Z11" s="9">
        <f>AVERAGE(O10:Z10)</f>
        <v>951517415.27160633</v>
      </c>
    </row>
    <row r="12" spans="1:26" x14ac:dyDescent="0.25">
      <c r="A12" s="3" t="s">
        <v>36</v>
      </c>
      <c r="B12" s="11">
        <f t="shared" ref="B12:Z12" si="4">B9/B11</f>
        <v>-8.5895054059357255E-4</v>
      </c>
      <c r="C12" s="11">
        <f t="shared" si="4"/>
        <v>1.8147887737028213E-3</v>
      </c>
      <c r="D12" s="11">
        <f t="shared" si="4"/>
        <v>7.1552691450398973E-3</v>
      </c>
      <c r="E12" s="11">
        <f t="shared" si="4"/>
        <v>7.6830948378481612E-3</v>
      </c>
      <c r="F12" s="11">
        <f t="shared" si="4"/>
        <v>1.3610180787526417E-2</v>
      </c>
      <c r="G12" s="11">
        <f t="shared" si="4"/>
        <v>7.5658681030584176E-3</v>
      </c>
      <c r="H12" s="11">
        <f t="shared" si="4"/>
        <v>2.7886090459330562E-2</v>
      </c>
      <c r="I12" s="11">
        <f t="shared" si="4"/>
        <v>3.1544182936041026E-2</v>
      </c>
      <c r="J12" s="11">
        <f t="shared" si="4"/>
        <v>1.6111486351464841E-2</v>
      </c>
      <c r="K12" s="11">
        <f t="shared" si="4"/>
        <v>1.5467961147045458E-2</v>
      </c>
      <c r="L12" s="11">
        <f t="shared" si="4"/>
        <v>1.5943865170970899E-2</v>
      </c>
      <c r="M12" s="11">
        <f t="shared" si="4"/>
        <v>1.7450878793019247E-2</v>
      </c>
      <c r="N12" s="11">
        <f t="shared" si="4"/>
        <v>2.2239256361888352E-2</v>
      </c>
      <c r="O12" s="11">
        <f t="shared" si="4"/>
        <v>2.428350432584812E-2</v>
      </c>
      <c r="P12" s="11">
        <f t="shared" si="4"/>
        <v>3.0291372085667782E-2</v>
      </c>
      <c r="Q12" s="11">
        <f t="shared" si="4"/>
        <v>3.1623298592457175E-2</v>
      </c>
      <c r="R12" s="11">
        <f t="shared" si="4"/>
        <v>5.7512407577430978E-3</v>
      </c>
      <c r="S12" s="11">
        <f t="shared" si="4"/>
        <v>2.9439414095586092E-2</v>
      </c>
      <c r="T12" s="11">
        <f t="shared" si="4"/>
        <v>-2.5215704904382784E-3</v>
      </c>
      <c r="U12" s="11">
        <f t="shared" si="4"/>
        <v>-9.2637547742235329E-4</v>
      </c>
      <c r="V12" s="11">
        <f t="shared" si="4"/>
        <v>3.3241759968489896E-3</v>
      </c>
      <c r="W12" s="11">
        <f t="shared" si="4"/>
        <v>3.5487039956894196E-3</v>
      </c>
      <c r="X12" s="11">
        <f t="shared" si="4"/>
        <v>1.0275241789787804E-2</v>
      </c>
      <c r="Y12" s="11">
        <f t="shared" si="4"/>
        <v>1.1254634953927662E-2</v>
      </c>
      <c r="Z12" s="11">
        <f t="shared" si="4"/>
        <v>2.0698230724845147E-2</v>
      </c>
    </row>
    <row r="13" spans="1:26" x14ac:dyDescent="0.25">
      <c r="A13" s="3" t="s">
        <v>151</v>
      </c>
      <c r="B13" s="11"/>
      <c r="C13" s="11"/>
      <c r="D13" s="11"/>
      <c r="E13" s="11"/>
      <c r="F13" s="11"/>
      <c r="G13" s="11"/>
      <c r="H13" s="11"/>
      <c r="I13" s="11"/>
      <c r="J13" s="11"/>
      <c r="K13" s="11"/>
      <c r="L13" s="11"/>
      <c r="M13" s="9">
        <f>SUM(B7:M7)</f>
        <v>4700000</v>
      </c>
      <c r="N13" s="9">
        <f t="shared" ref="N13:Z13" si="5">SUM(C7:N7)</f>
        <v>4700000</v>
      </c>
      <c r="O13" s="9">
        <f t="shared" si="5"/>
        <v>4700000</v>
      </c>
      <c r="P13" s="9">
        <f t="shared" si="5"/>
        <v>-29578</v>
      </c>
      <c r="Q13" s="9">
        <f t="shared" si="5"/>
        <v>-29578</v>
      </c>
      <c r="R13" s="9">
        <f t="shared" si="5"/>
        <v>0</v>
      </c>
      <c r="S13" s="9">
        <f t="shared" si="5"/>
        <v>0</v>
      </c>
      <c r="T13" s="9">
        <f t="shared" si="5"/>
        <v>0</v>
      </c>
      <c r="U13" s="9">
        <f t="shared" si="5"/>
        <v>0</v>
      </c>
      <c r="V13" s="9">
        <f t="shared" si="5"/>
        <v>0</v>
      </c>
      <c r="W13" s="9">
        <f t="shared" si="5"/>
        <v>0</v>
      </c>
      <c r="X13" s="9">
        <f t="shared" si="5"/>
        <v>0</v>
      </c>
      <c r="Y13" s="9">
        <f t="shared" si="5"/>
        <v>0</v>
      </c>
      <c r="Z13" s="9">
        <f t="shared" si="5"/>
        <v>0</v>
      </c>
    </row>
    <row r="14" spans="1:26" x14ac:dyDescent="0.25">
      <c r="A14" s="3" t="s">
        <v>122</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4.4622487321024206E-3</v>
      </c>
      <c r="N14" s="11">
        <f t="shared" si="6"/>
        <v>4.5938686154231023E-3</v>
      </c>
      <c r="O14" s="11">
        <f t="shared" si="6"/>
        <v>4.6727048595277742E-3</v>
      </c>
      <c r="P14" s="11">
        <f t="shared" si="6"/>
        <v>-2.9930032064372672E-5</v>
      </c>
      <c r="Q14" s="11">
        <f t="shared" si="6"/>
        <v>-3.0535515502783613E-5</v>
      </c>
      <c r="R14" s="11">
        <f t="shared" si="6"/>
        <v>0</v>
      </c>
      <c r="S14" s="11">
        <f t="shared" si="6"/>
        <v>0</v>
      </c>
      <c r="T14" s="11">
        <f t="shared" si="6"/>
        <v>0</v>
      </c>
      <c r="U14" s="11">
        <f t="shared" si="6"/>
        <v>0</v>
      </c>
      <c r="V14" s="11">
        <f t="shared" si="6"/>
        <v>0</v>
      </c>
      <c r="W14" s="11">
        <f t="shared" si="6"/>
        <v>0</v>
      </c>
      <c r="X14" s="11">
        <f t="shared" si="6"/>
        <v>0</v>
      </c>
      <c r="Y14" s="11">
        <f t="shared" si="6"/>
        <v>0</v>
      </c>
      <c r="Z14" s="11">
        <f t="shared" si="6"/>
        <v>0</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13" t="s">
        <v>44</v>
      </c>
    </row>
    <row r="18" spans="1:26" x14ac:dyDescent="0.25">
      <c r="A18" s="113"/>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13"/>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-8.5895054059357255E-4</v>
      </c>
      <c r="C31" s="26">
        <f t="shared" ref="C31:Z31" si="7">C12</f>
        <v>1.8147887737028213E-3</v>
      </c>
      <c r="D31" s="26">
        <f t="shared" si="7"/>
        <v>7.1552691450398973E-3</v>
      </c>
      <c r="E31" s="26">
        <f t="shared" si="7"/>
        <v>7.6830948378481612E-3</v>
      </c>
      <c r="F31" s="26">
        <f t="shared" si="7"/>
        <v>1.3610180787526417E-2</v>
      </c>
      <c r="G31" s="26">
        <f t="shared" si="7"/>
        <v>7.5658681030584176E-3</v>
      </c>
      <c r="H31" s="26">
        <f t="shared" si="7"/>
        <v>2.7886090459330562E-2</v>
      </c>
      <c r="I31" s="26">
        <f t="shared" si="7"/>
        <v>3.1544182936041026E-2</v>
      </c>
      <c r="J31" s="26">
        <f t="shared" si="7"/>
        <v>1.6111486351464841E-2</v>
      </c>
      <c r="K31" s="26">
        <f t="shared" si="7"/>
        <v>1.5467961147045458E-2</v>
      </c>
      <c r="L31" s="26">
        <f t="shared" si="7"/>
        <v>1.5943865170970899E-2</v>
      </c>
      <c r="M31" s="26">
        <f t="shared" si="7"/>
        <v>1.7450878793019247E-2</v>
      </c>
      <c r="N31" s="26">
        <f t="shared" si="7"/>
        <v>2.2239256361888352E-2</v>
      </c>
      <c r="O31" s="26">
        <f t="shared" si="7"/>
        <v>2.428350432584812E-2</v>
      </c>
      <c r="P31" s="26">
        <f t="shared" si="7"/>
        <v>3.0291372085667782E-2</v>
      </c>
      <c r="Q31" s="26">
        <f t="shared" si="7"/>
        <v>3.1623298592457175E-2</v>
      </c>
      <c r="R31" s="26">
        <f t="shared" si="7"/>
        <v>5.7512407577430978E-3</v>
      </c>
      <c r="S31" s="26">
        <f t="shared" si="7"/>
        <v>2.9439414095586092E-2</v>
      </c>
      <c r="T31" s="26">
        <f t="shared" si="7"/>
        <v>-2.5215704904382784E-3</v>
      </c>
      <c r="U31" s="26">
        <f t="shared" si="7"/>
        <v>-9.2637547742235329E-4</v>
      </c>
      <c r="V31" s="26">
        <f t="shared" si="7"/>
        <v>3.3241759968489896E-3</v>
      </c>
      <c r="W31" s="26">
        <f t="shared" si="7"/>
        <v>3.5487039956894196E-3</v>
      </c>
      <c r="X31" s="26">
        <f t="shared" si="7"/>
        <v>1.0275241789787804E-2</v>
      </c>
      <c r="Y31" s="26">
        <f t="shared" si="7"/>
        <v>1.1254634953927662E-2</v>
      </c>
      <c r="Z31" s="26">
        <f t="shared" si="7"/>
        <v>2.0698230724845147E-2</v>
      </c>
    </row>
    <row r="32" spans="1:26" ht="17.25" customHeight="1" x14ac:dyDescent="0.25">
      <c r="A32" s="6" t="s">
        <v>62</v>
      </c>
      <c r="B32" s="25">
        <f>B9/B4</f>
        <v>-1.6122942821156373E-3</v>
      </c>
      <c r="C32" s="25">
        <f t="shared" ref="C32:Z32" si="8">C9/C4</f>
        <v>3.4113269190709792E-3</v>
      </c>
      <c r="D32" s="25">
        <f t="shared" si="8"/>
        <v>1.323203978092315E-2</v>
      </c>
      <c r="E32" s="25">
        <f t="shared" si="8"/>
        <v>1.2974122883091854E-2</v>
      </c>
      <c r="F32" s="25">
        <f t="shared" si="8"/>
        <v>2.110941047682021E-2</v>
      </c>
      <c r="G32" s="25">
        <f t="shared" si="8"/>
        <v>1.1628316304535142E-2</v>
      </c>
      <c r="H32" s="25">
        <f t="shared" si="8"/>
        <v>4.4129708662257738E-2</v>
      </c>
      <c r="I32" s="25">
        <f t="shared" si="8"/>
        <v>4.849846336250721E-2</v>
      </c>
      <c r="J32" s="25">
        <f t="shared" si="8"/>
        <v>2.4867229570549727E-2</v>
      </c>
      <c r="K32" s="25">
        <f t="shared" si="8"/>
        <v>2.3629553112778107E-2</v>
      </c>
      <c r="L32" s="25">
        <f t="shared" si="8"/>
        <v>2.4279950244633888E-2</v>
      </c>
      <c r="M32" s="25">
        <f t="shared" si="8"/>
        <v>2.680053488843763E-2</v>
      </c>
      <c r="N32" s="25">
        <f t="shared" si="8"/>
        <v>3.3045094543193994E-2</v>
      </c>
      <c r="O32" s="25">
        <f t="shared" si="8"/>
        <v>3.5305368749190824E-2</v>
      </c>
      <c r="P32" s="25">
        <f t="shared" si="8"/>
        <v>4.3005857047833961E-2</v>
      </c>
      <c r="Q32" s="25">
        <f t="shared" si="8"/>
        <v>4.379504428108625E-2</v>
      </c>
      <c r="R32" s="25">
        <f t="shared" si="8"/>
        <v>7.8333962226338899E-3</v>
      </c>
      <c r="S32" s="25">
        <f t="shared" si="8"/>
        <v>3.9561193233372219E-2</v>
      </c>
      <c r="T32" s="25">
        <f t="shared" si="8"/>
        <v>-3.3446119653624349E-3</v>
      </c>
      <c r="U32" s="25">
        <f t="shared" si="8"/>
        <v>-1.2166490258092892E-3</v>
      </c>
      <c r="V32" s="25">
        <f t="shared" si="8"/>
        <v>4.2814566256028988E-3</v>
      </c>
      <c r="W32" s="25">
        <f t="shared" si="8"/>
        <v>4.5418064543786248E-3</v>
      </c>
      <c r="X32" s="25">
        <f t="shared" si="8"/>
        <v>1.3033864053044479E-2</v>
      </c>
      <c r="Y32" s="25">
        <f t="shared" si="8"/>
        <v>1.4279069171130154E-2</v>
      </c>
      <c r="Z32" s="25">
        <f t="shared" si="8"/>
        <v>2.6231185009183308E-2</v>
      </c>
    </row>
    <row r="33" spans="1:26" ht="17.25" customHeight="1" x14ac:dyDescent="0.25">
      <c r="A33" s="6" t="s">
        <v>122</v>
      </c>
      <c r="B33" s="25">
        <f>B14</f>
        <v>0</v>
      </c>
      <c r="C33" s="25">
        <f t="shared" ref="C33:Z33" si="9">C14</f>
        <v>0</v>
      </c>
      <c r="D33" s="25">
        <f t="shared" si="9"/>
        <v>0</v>
      </c>
      <c r="E33" s="25">
        <f t="shared" si="9"/>
        <v>0</v>
      </c>
      <c r="F33" s="25">
        <f t="shared" si="9"/>
        <v>0</v>
      </c>
      <c r="G33" s="25">
        <f t="shared" si="9"/>
        <v>0</v>
      </c>
      <c r="H33" s="25">
        <f t="shared" si="9"/>
        <v>0</v>
      </c>
      <c r="I33" s="25">
        <f t="shared" si="9"/>
        <v>0</v>
      </c>
      <c r="J33" s="25">
        <f t="shared" si="9"/>
        <v>0</v>
      </c>
      <c r="K33" s="25">
        <f t="shared" si="9"/>
        <v>0</v>
      </c>
      <c r="L33" s="25">
        <f t="shared" si="9"/>
        <v>0</v>
      </c>
      <c r="M33" s="25">
        <f t="shared" si="9"/>
        <v>4.4622487321024206E-3</v>
      </c>
      <c r="N33" s="25">
        <f t="shared" si="9"/>
        <v>4.5938686154231023E-3</v>
      </c>
      <c r="O33" s="25">
        <f t="shared" si="9"/>
        <v>4.6727048595277742E-3</v>
      </c>
      <c r="P33" s="25">
        <f t="shared" si="9"/>
        <v>-2.9930032064372672E-5</v>
      </c>
      <c r="Q33" s="25">
        <f t="shared" si="9"/>
        <v>-3.0535515502783613E-5</v>
      </c>
      <c r="R33" s="25">
        <f t="shared" si="9"/>
        <v>0</v>
      </c>
      <c r="S33" s="25">
        <f t="shared" si="9"/>
        <v>0</v>
      </c>
      <c r="T33" s="25">
        <f t="shared" si="9"/>
        <v>0</v>
      </c>
      <c r="U33" s="25">
        <f t="shared" si="9"/>
        <v>0</v>
      </c>
      <c r="V33" s="25">
        <f t="shared" si="9"/>
        <v>0</v>
      </c>
      <c r="W33" s="25">
        <f t="shared" si="9"/>
        <v>0</v>
      </c>
      <c r="X33" s="25">
        <f t="shared" si="9"/>
        <v>0</v>
      </c>
      <c r="Y33" s="25">
        <f t="shared" si="9"/>
        <v>0</v>
      </c>
      <c r="Z33" s="25">
        <f t="shared" si="9"/>
        <v>0</v>
      </c>
    </row>
    <row r="34" spans="1:26" ht="15.75" thickBot="1" x14ac:dyDescent="0.3">
      <c r="A34" s="28" t="s">
        <v>63</v>
      </c>
      <c r="B34" s="29">
        <f>B31-B32</f>
        <v>7.5334374152206474E-4</v>
      </c>
      <c r="C34" s="29">
        <f t="shared" ref="C34:Z34" si="10">C31-C32</f>
        <v>-1.5965381453681578E-3</v>
      </c>
      <c r="D34" s="29">
        <f t="shared" si="10"/>
        <v>-6.0767706358832527E-3</v>
      </c>
      <c r="E34" s="29">
        <f t="shared" si="10"/>
        <v>-5.291028045243693E-3</v>
      </c>
      <c r="F34" s="29">
        <f t="shared" si="10"/>
        <v>-7.4992296892937935E-3</v>
      </c>
      <c r="G34" s="29">
        <f t="shared" si="10"/>
        <v>-4.0624482014767239E-3</v>
      </c>
      <c r="H34" s="29">
        <f t="shared" si="10"/>
        <v>-1.6243618202927176E-2</v>
      </c>
      <c r="I34" s="29">
        <f t="shared" si="10"/>
        <v>-1.6954280426466184E-2</v>
      </c>
      <c r="J34" s="29">
        <f t="shared" si="10"/>
        <v>-8.7557432190848855E-3</v>
      </c>
      <c r="K34" s="29">
        <f t="shared" si="10"/>
        <v>-8.1615919657326494E-3</v>
      </c>
      <c r="L34" s="29">
        <f t="shared" si="10"/>
        <v>-8.3360850736629889E-3</v>
      </c>
      <c r="M34" s="29">
        <f t="shared" si="10"/>
        <v>-9.3496560954183829E-3</v>
      </c>
      <c r="N34" s="29">
        <f t="shared" si="10"/>
        <v>-1.0805838181305642E-2</v>
      </c>
      <c r="O34" s="29">
        <f t="shared" si="10"/>
        <v>-1.1021864423342704E-2</v>
      </c>
      <c r="P34" s="29">
        <f t="shared" si="10"/>
        <v>-1.2714484962166178E-2</v>
      </c>
      <c r="Q34" s="29">
        <f t="shared" si="10"/>
        <v>-1.2171745688629075E-2</v>
      </c>
      <c r="R34" s="29">
        <f t="shared" si="10"/>
        <v>-2.0821554648907921E-3</v>
      </c>
      <c r="S34" s="29">
        <f t="shared" si="10"/>
        <v>-1.0121779137786127E-2</v>
      </c>
      <c r="T34" s="29">
        <f t="shared" si="10"/>
        <v>8.2304147492415648E-4</v>
      </c>
      <c r="U34" s="29">
        <f t="shared" si="10"/>
        <v>2.9027354838693587E-4</v>
      </c>
      <c r="V34" s="29">
        <f t="shared" si="10"/>
        <v>-9.572806287539092E-4</v>
      </c>
      <c r="W34" s="29">
        <f t="shared" si="10"/>
        <v>-9.9310245868920516E-4</v>
      </c>
      <c r="X34" s="29">
        <f t="shared" si="10"/>
        <v>-2.7586222632566756E-3</v>
      </c>
      <c r="Y34" s="29">
        <f t="shared" si="10"/>
        <v>-3.0244342172024916E-3</v>
      </c>
      <c r="Z34" s="29">
        <f t="shared" si="10"/>
        <v>-5.5329542843381603E-3</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1.0919703669554854E-2</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1.4026233747075324E-2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2.4945937416630176E-2</v>
      </c>
      <c r="C38" s="26" t="s">
        <v>102</v>
      </c>
      <c r="D38" s="56">
        <f>COUNTIF($B$31:$Z$31, "&gt;"&amp;B38)</f>
        <v>5</v>
      </c>
      <c r="E38" s="26" t="s">
        <v>164</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3.5865641086185035E-2</v>
      </c>
      <c r="C39" s="26" t="s">
        <v>103</v>
      </c>
      <c r="D39" s="56">
        <f>COUNTIF($B$31:$Z$31, "&gt;"&amp;B39)</f>
        <v>0</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1.5849967951980046E-2</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2.0532017452918754E-2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3.6381985404898801E-2</v>
      </c>
      <c r="C43" s="26" t="s">
        <v>104</v>
      </c>
      <c r="D43" s="56">
        <f>COUNTIF($B$32:$Z$32, "&gt;"&amp;B43)</f>
        <v>5</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5.2231953356878844E-2</v>
      </c>
      <c r="C44" s="26" t="s">
        <v>105</v>
      </c>
      <c r="D44" s="56">
        <f>COUNTIF($B$32:$Z$32, "&gt;"&amp;B44)</f>
        <v>0</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-4.9302642824251928E-3</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-6.5057837058434299E-3</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-1.1436047988268624E-2</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-1.6366312270693809E-2</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-8.9873708376194317E-4</v>
      </c>
      <c r="C52" s="25">
        <f t="shared" ref="C52:Z52" si="12">C9/C10</f>
        <v>2.205219268354046E-3</v>
      </c>
      <c r="D52" s="25">
        <f t="shared" si="12"/>
        <v>8.6887461813688841E-3</v>
      </c>
      <c r="E52" s="25">
        <f t="shared" si="12"/>
        <v>8.398074202826877E-3</v>
      </c>
      <c r="F52" s="25">
        <f t="shared" si="12"/>
        <v>1.4464185214441729E-2</v>
      </c>
      <c r="G52" s="25">
        <f t="shared" si="12"/>
        <v>7.9388895278349487E-3</v>
      </c>
      <c r="H52" s="25">
        <f t="shared" si="12"/>
        <v>3.4802948793378571E-2</v>
      </c>
      <c r="I52" s="25">
        <f t="shared" si="12"/>
        <v>3.7942667478773374E-2</v>
      </c>
      <c r="J52" s="25">
        <f t="shared" si="12"/>
        <v>1.9997994609220967E-2</v>
      </c>
      <c r="K52" s="25">
        <f t="shared" si="12"/>
        <v>1.4389483545405059E-2</v>
      </c>
      <c r="L52" s="25">
        <f t="shared" si="12"/>
        <v>1.6794961890103363E-2</v>
      </c>
      <c r="M52" s="25">
        <f t="shared" si="12"/>
        <v>2.0063245223865128E-2</v>
      </c>
      <c r="N52" s="25">
        <f t="shared" si="12"/>
        <v>2.3429145489381839E-2</v>
      </c>
      <c r="O52" s="25">
        <f t="shared" si="12"/>
        <v>2.6038706241520403E-2</v>
      </c>
      <c r="P52" s="25">
        <f t="shared" si="12"/>
        <v>3.2908253979111186E-2</v>
      </c>
      <c r="Q52" s="25">
        <f t="shared" si="12"/>
        <v>3.4177539639257536E-2</v>
      </c>
      <c r="R52" s="25">
        <f t="shared" si="12"/>
        <v>6.1758314937377847E-3</v>
      </c>
      <c r="S52" s="25">
        <f t="shared" si="12"/>
        <v>3.0362206952286735E-2</v>
      </c>
      <c r="T52" s="25">
        <f t="shared" si="12"/>
        <v>-2.654643322837655E-3</v>
      </c>
      <c r="U52" s="25">
        <f t="shared" si="12"/>
        <v>-1.0446532821347368E-3</v>
      </c>
      <c r="V52" s="25">
        <f t="shared" si="12"/>
        <v>3.9359050298241128E-3</v>
      </c>
      <c r="W52" s="25">
        <f t="shared" si="12"/>
        <v>2.9211479465730246E-3</v>
      </c>
      <c r="X52" s="25">
        <f t="shared" si="12"/>
        <v>8.6160231761906909E-3</v>
      </c>
      <c r="Y52" s="25">
        <f t="shared" si="12"/>
        <v>9.645210844668458E-3</v>
      </c>
      <c r="Z52" s="25">
        <f t="shared" si="12"/>
        <v>1.8700539186594346E-2</v>
      </c>
    </row>
    <row r="53" spans="1:26" x14ac:dyDescent="0.25">
      <c r="A53" s="6" t="s">
        <v>62</v>
      </c>
      <c r="B53" s="25">
        <f>B9/B2</f>
        <v>-1.6690069554237486E-3</v>
      </c>
      <c r="C53" s="25">
        <f t="shared" ref="C53:Z53" si="13">C9/C2</f>
        <v>3.5018238788047727E-3</v>
      </c>
      <c r="D53" s="25">
        <f t="shared" si="13"/>
        <v>1.4038901794845836E-2</v>
      </c>
      <c r="E53" s="25">
        <f t="shared" si="13"/>
        <v>1.3474417277895152E-2</v>
      </c>
      <c r="F53" s="25">
        <f t="shared" si="13"/>
        <v>2.1217807209593247E-2</v>
      </c>
      <c r="G53" s="25">
        <f t="shared" si="13"/>
        <v>1.1541224042555861E-2</v>
      </c>
      <c r="H53" s="25">
        <f t="shared" si="13"/>
        <v>5.5682713571821731E-2</v>
      </c>
      <c r="I53" s="25">
        <f t="shared" si="13"/>
        <v>5.6252681369333077E-2</v>
      </c>
      <c r="J53" s="25">
        <f t="shared" si="13"/>
        <v>3.2297055743578149E-2</v>
      </c>
      <c r="K53" s="25">
        <f t="shared" si="13"/>
        <v>2.0083512441391289E-2</v>
      </c>
      <c r="L53" s="25">
        <f t="shared" si="13"/>
        <v>2.4672616226529581E-2</v>
      </c>
      <c r="M53" s="25">
        <f t="shared" si="13"/>
        <v>2.6595388210142189E-2</v>
      </c>
      <c r="N53" s="25">
        <f t="shared" si="13"/>
        <v>3.0316883836067347E-2</v>
      </c>
      <c r="O53" s="25">
        <f t="shared" si="13"/>
        <v>3.2113804658617989E-2</v>
      </c>
      <c r="P53" s="25">
        <f t="shared" si="13"/>
        <v>4.0203319390329194E-2</v>
      </c>
      <c r="Q53" s="25">
        <f t="shared" si="13"/>
        <v>4.1088525394492079E-2</v>
      </c>
      <c r="R53" s="25">
        <f t="shared" si="13"/>
        <v>7.447863885293832E-3</v>
      </c>
      <c r="S53" s="25">
        <f t="shared" si="13"/>
        <v>3.7846926325065117E-2</v>
      </c>
      <c r="T53" s="25">
        <f t="shared" si="13"/>
        <v>-3.5601614042964228E-3</v>
      </c>
      <c r="U53" s="25">
        <f t="shared" si="13"/>
        <v>-1.3594169567146513E-3</v>
      </c>
      <c r="V53" s="25">
        <f t="shared" si="13"/>
        <v>4.8090030757653984E-3</v>
      </c>
      <c r="W53" s="25">
        <f t="shared" si="13"/>
        <v>3.8261237636834458E-3</v>
      </c>
      <c r="X53" s="25">
        <f t="shared" si="13"/>
        <v>1.1337096819984127E-2</v>
      </c>
      <c r="Y53" s="25">
        <f t="shared" si="13"/>
        <v>1.2716270220727117E-2</v>
      </c>
      <c r="Z53" s="25">
        <f t="shared" si="13"/>
        <v>2.3866997648300352E-2</v>
      </c>
    </row>
    <row r="54" spans="1:26" ht="15.75" thickBot="1" x14ac:dyDescent="0.3">
      <c r="A54" s="28" t="s">
        <v>63</v>
      </c>
      <c r="B54" s="29">
        <f>B52-B53</f>
        <v>7.7026987166180542E-4</v>
      </c>
      <c r="C54" s="29">
        <f t="shared" ref="C54:Z54" si="14">C52-C53</f>
        <v>-1.2966046104507267E-3</v>
      </c>
      <c r="D54" s="29">
        <f t="shared" si="14"/>
        <v>-5.3501556134769521E-3</v>
      </c>
      <c r="E54" s="29">
        <f t="shared" si="14"/>
        <v>-5.076343075068275E-3</v>
      </c>
      <c r="F54" s="29">
        <f t="shared" si="14"/>
        <v>-6.7536219951515181E-3</v>
      </c>
      <c r="G54" s="29">
        <f t="shared" si="14"/>
        <v>-3.6023345147209122E-3</v>
      </c>
      <c r="H54" s="29">
        <f t="shared" si="14"/>
        <v>-2.0879764778443159E-2</v>
      </c>
      <c r="I54" s="29">
        <f t="shared" si="14"/>
        <v>-1.8310013890559702E-2</v>
      </c>
      <c r="J54" s="29">
        <f t="shared" si="14"/>
        <v>-1.2299061134357182E-2</v>
      </c>
      <c r="K54" s="29">
        <f t="shared" si="14"/>
        <v>-5.6940288959862299E-3</v>
      </c>
      <c r="L54" s="29">
        <f t="shared" si="14"/>
        <v>-7.877654336426218E-3</v>
      </c>
      <c r="M54" s="29">
        <f t="shared" si="14"/>
        <v>-6.5321429862770612E-3</v>
      </c>
      <c r="N54" s="29">
        <f t="shared" si="14"/>
        <v>-6.8877383466855076E-3</v>
      </c>
      <c r="O54" s="29">
        <f t="shared" si="14"/>
        <v>-6.0750984170975866E-3</v>
      </c>
      <c r="P54" s="29">
        <f t="shared" si="14"/>
        <v>-7.2950654112180074E-3</v>
      </c>
      <c r="Q54" s="29">
        <f t="shared" si="14"/>
        <v>-6.910985755234543E-3</v>
      </c>
      <c r="R54" s="29">
        <f t="shared" si="14"/>
        <v>-1.2720323915560473E-3</v>
      </c>
      <c r="S54" s="29">
        <f t="shared" si="14"/>
        <v>-7.4847193727783819E-3</v>
      </c>
      <c r="T54" s="29">
        <f t="shared" si="14"/>
        <v>9.055180814587678E-4</v>
      </c>
      <c r="U54" s="29">
        <f t="shared" si="14"/>
        <v>3.1476367457991452E-4</v>
      </c>
      <c r="V54" s="29">
        <f t="shared" si="14"/>
        <v>-8.730980459412856E-4</v>
      </c>
      <c r="W54" s="29">
        <f t="shared" si="14"/>
        <v>-9.0497581711042113E-4</v>
      </c>
      <c r="X54" s="29">
        <f t="shared" si="14"/>
        <v>-2.7210736437934362E-3</v>
      </c>
      <c r="Y54" s="29">
        <f t="shared" si="14"/>
        <v>-3.0710593760586592E-3</v>
      </c>
      <c r="Z54" s="29">
        <f t="shared" si="14"/>
        <v>-5.1664584617060055E-3</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1.2312286582158728E-2</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1.5119955689039391E-2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2.7432242271198119E-2</v>
      </c>
    </row>
    <row r="59" spans="1:26" x14ac:dyDescent="0.25">
      <c r="A59" s="6" t="s">
        <v>72</v>
      </c>
      <c r="B59" s="35">
        <f>B57+2*B56</f>
        <v>3.9744528853356845E-2</v>
      </c>
    </row>
    <row r="60" spans="1:26" ht="6.75" customHeight="1" x14ac:dyDescent="0.25"/>
    <row r="61" spans="1:26" x14ac:dyDescent="0.25">
      <c r="A61" s="6" t="s">
        <v>68</v>
      </c>
      <c r="B61" s="36">
        <f>_xlfn.STDEV.S(B53:Z53)</f>
        <v>1.697101690005753E-2</v>
      </c>
    </row>
    <row r="62" spans="1:26" x14ac:dyDescent="0.25">
      <c r="A62" s="6" t="s">
        <v>70</v>
      </c>
      <c r="B62" s="35">
        <f>AVERAGE(B53:Z53)</f>
        <v>2.0733694858735281E-2</v>
      </c>
    </row>
    <row r="63" spans="1:26" x14ac:dyDescent="0.25">
      <c r="A63" s="6" t="s">
        <v>73</v>
      </c>
      <c r="B63" s="35">
        <f>B62+B61</f>
        <v>3.7704711758792808E-2</v>
      </c>
    </row>
    <row r="64" spans="1:26" x14ac:dyDescent="0.25">
      <c r="A64" s="6" t="s">
        <v>74</v>
      </c>
      <c r="B64" s="35">
        <f>B62+2*B61</f>
        <v>5.4675728658850342E-2</v>
      </c>
    </row>
    <row r="65" spans="1:26" ht="9" customHeight="1" x14ac:dyDescent="0.25">
      <c r="B65" s="26"/>
    </row>
    <row r="66" spans="1:26" x14ac:dyDescent="0.25">
      <c r="A66" s="6" t="s">
        <v>75</v>
      </c>
      <c r="B66" s="35">
        <f>B56-B61</f>
        <v>-4.6587303178988026E-3</v>
      </c>
    </row>
    <row r="67" spans="1:26" x14ac:dyDescent="0.25">
      <c r="A67" s="6" t="s">
        <v>76</v>
      </c>
      <c r="B67" s="35">
        <f t="shared" ref="B67:B69" si="15">B57-B62</f>
        <v>-5.6137391696958906E-3</v>
      </c>
    </row>
    <row r="68" spans="1:26" x14ac:dyDescent="0.25">
      <c r="A68" s="6" t="s">
        <v>77</v>
      </c>
      <c r="B68" s="35">
        <f t="shared" si="15"/>
        <v>-1.027246948759469E-2</v>
      </c>
    </row>
    <row r="69" spans="1:26" x14ac:dyDescent="0.25">
      <c r="A69" s="6" t="s">
        <v>78</v>
      </c>
      <c r="B69" s="35">
        <f t="shared" si="15"/>
        <v>-1.4931199805493497E-2</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-1.3925829126038743E-3</v>
      </c>
    </row>
    <row r="73" spans="1:26" x14ac:dyDescent="0.25">
      <c r="A73" s="6" t="s">
        <v>80</v>
      </c>
      <c r="B73" s="35">
        <f>B37-B57</f>
        <v>-1.0937219419640664E-3</v>
      </c>
    </row>
    <row r="74" spans="1:26" x14ac:dyDescent="0.25">
      <c r="A74" s="6" t="s">
        <v>81</v>
      </c>
      <c r="B74" s="35">
        <f>B38-B58</f>
        <v>-2.4863048545679424E-3</v>
      </c>
    </row>
    <row r="75" spans="1:26" x14ac:dyDescent="0.25">
      <c r="A75" s="6" t="s">
        <v>82</v>
      </c>
      <c r="B75" s="35">
        <f>B39-B59</f>
        <v>-3.8788877671718097E-3</v>
      </c>
    </row>
    <row r="76" spans="1:26" ht="6" customHeight="1" x14ac:dyDescent="0.25">
      <c r="B76" s="26"/>
    </row>
    <row r="77" spans="1:26" x14ac:dyDescent="0.25">
      <c r="A77" s="6" t="s">
        <v>83</v>
      </c>
      <c r="B77" s="35">
        <f>B41-B61</f>
        <v>-1.1210489480774841E-3</v>
      </c>
    </row>
    <row r="78" spans="1:26" x14ac:dyDescent="0.25">
      <c r="A78" s="6" t="s">
        <v>84</v>
      </c>
      <c r="B78" s="35">
        <f>B42-B62</f>
        <v>-2.0167740581652702E-4</v>
      </c>
    </row>
    <row r="79" spans="1:26" x14ac:dyDescent="0.25">
      <c r="A79" s="6" t="s">
        <v>85</v>
      </c>
      <c r="B79" s="35">
        <f>B43-B63</f>
        <v>-1.3227263538940076E-3</v>
      </c>
    </row>
    <row r="80" spans="1:26" x14ac:dyDescent="0.25">
      <c r="A80" s="6" t="s">
        <v>86</v>
      </c>
      <c r="B80" s="35">
        <f>B44-B64</f>
        <v>-2.4437753019714986E-3</v>
      </c>
    </row>
    <row r="82" spans="1:26" x14ac:dyDescent="0.25">
      <c r="A82" s="34" t="s">
        <v>153</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158</v>
      </c>
      <c r="B83" s="7">
        <f>B13</f>
        <v>0</v>
      </c>
      <c r="C83" s="7">
        <f t="shared" ref="C83:Z83" si="16">C13</f>
        <v>0</v>
      </c>
      <c r="D83" s="7">
        <f t="shared" si="16"/>
        <v>0</v>
      </c>
      <c r="E83" s="7">
        <f t="shared" si="16"/>
        <v>0</v>
      </c>
      <c r="F83" s="7">
        <f t="shared" si="16"/>
        <v>0</v>
      </c>
      <c r="G83" s="7">
        <f t="shared" si="16"/>
        <v>0</v>
      </c>
      <c r="H83" s="7">
        <f t="shared" si="16"/>
        <v>0</v>
      </c>
      <c r="I83" s="7">
        <f t="shared" si="16"/>
        <v>0</v>
      </c>
      <c r="J83" s="7">
        <f t="shared" si="16"/>
        <v>0</v>
      </c>
      <c r="K83" s="7">
        <f t="shared" si="16"/>
        <v>0</v>
      </c>
      <c r="L83" s="7">
        <f t="shared" si="16"/>
        <v>0</v>
      </c>
      <c r="M83" s="7">
        <f t="shared" si="16"/>
        <v>4700000</v>
      </c>
      <c r="N83" s="7">
        <f t="shared" si="16"/>
        <v>4700000</v>
      </c>
      <c r="O83" s="7">
        <f t="shared" si="16"/>
        <v>4700000</v>
      </c>
      <c r="P83" s="7">
        <f t="shared" si="16"/>
        <v>-29578</v>
      </c>
      <c r="Q83" s="7">
        <f t="shared" si="16"/>
        <v>-29578</v>
      </c>
      <c r="R83" s="7">
        <f t="shared" si="16"/>
        <v>0</v>
      </c>
      <c r="S83" s="7">
        <f t="shared" si="16"/>
        <v>0</v>
      </c>
      <c r="T83" s="7">
        <f t="shared" si="16"/>
        <v>0</v>
      </c>
      <c r="U83" s="7">
        <f t="shared" si="16"/>
        <v>0</v>
      </c>
      <c r="V83" s="7">
        <f t="shared" si="16"/>
        <v>0</v>
      </c>
      <c r="W83" s="7">
        <f t="shared" si="16"/>
        <v>0</v>
      </c>
      <c r="X83" s="7">
        <f t="shared" si="16"/>
        <v>0</v>
      </c>
      <c r="Y83" s="7">
        <f t="shared" si="16"/>
        <v>0</v>
      </c>
      <c r="Z83" s="7">
        <f t="shared" si="16"/>
        <v>0</v>
      </c>
    </row>
    <row r="84" spans="1:26" ht="15" customHeight="1" outlineLevel="1" x14ac:dyDescent="0.25">
      <c r="A84" s="37" t="s">
        <v>159</v>
      </c>
      <c r="B84" s="7">
        <f>B9</f>
        <v>-1198264.5327000022</v>
      </c>
      <c r="C84" s="7">
        <f t="shared" ref="C84:Z84" si="17">C9</f>
        <v>2525367.3426999999</v>
      </c>
      <c r="D84" s="7">
        <f t="shared" si="17"/>
        <v>9739143.9360000007</v>
      </c>
      <c r="E84" s="7">
        <f t="shared" si="17"/>
        <v>9501571</v>
      </c>
      <c r="F84" s="7">
        <f t="shared" si="17"/>
        <v>15590004.405500002</v>
      </c>
      <c r="G84" s="7">
        <f t="shared" si="17"/>
        <v>8598714.4070000108</v>
      </c>
      <c r="H84" s="7">
        <f t="shared" si="17"/>
        <v>31692929.948199999</v>
      </c>
      <c r="I84" s="7">
        <f t="shared" si="17"/>
        <v>34240477.976899996</v>
      </c>
      <c r="J84" s="7">
        <f t="shared" si="17"/>
        <v>17118979.109999999</v>
      </c>
      <c r="K84" s="7">
        <f t="shared" si="17"/>
        <v>16559323.110000001</v>
      </c>
      <c r="L84" s="7">
        <f t="shared" si="17"/>
        <v>16990531.760000002</v>
      </c>
      <c r="M84" s="7">
        <f t="shared" si="17"/>
        <v>18380672</v>
      </c>
      <c r="N84" s="7">
        <f t="shared" si="17"/>
        <v>22753046.212500006</v>
      </c>
      <c r="O84" s="7">
        <f t="shared" si="17"/>
        <v>24425354</v>
      </c>
      <c r="P84" s="7">
        <f t="shared" si="17"/>
        <v>29935090</v>
      </c>
      <c r="Q84" s="7">
        <f t="shared" si="17"/>
        <v>30631673</v>
      </c>
      <c r="R84" s="7">
        <f t="shared" si="17"/>
        <v>5479559</v>
      </c>
      <c r="S84" s="7">
        <f t="shared" si="17"/>
        <v>27623546</v>
      </c>
      <c r="T84" s="7">
        <f t="shared" si="17"/>
        <v>-2361619</v>
      </c>
      <c r="U84" s="7">
        <f t="shared" si="17"/>
        <v>-861619</v>
      </c>
      <c r="V84" s="7">
        <f t="shared" si="17"/>
        <v>3070799</v>
      </c>
      <c r="W84" s="7">
        <f t="shared" si="17"/>
        <v>3268816</v>
      </c>
      <c r="X84" s="7">
        <f t="shared" si="17"/>
        <v>9547421</v>
      </c>
      <c r="Y84" s="7">
        <f t="shared" si="17"/>
        <v>10632055</v>
      </c>
      <c r="Z84" s="7">
        <f t="shared" si="17"/>
        <v>19694727</v>
      </c>
    </row>
    <row r="85" spans="1:26" ht="15" customHeight="1" outlineLevel="1" x14ac:dyDescent="0.25">
      <c r="A85" s="37" t="s">
        <v>160</v>
      </c>
      <c r="B85" s="7">
        <f t="shared" ref="B85:Z85" si="18">-B83+B84</f>
        <v>-1198264.5327000022</v>
      </c>
      <c r="C85" s="7">
        <f t="shared" si="18"/>
        <v>2525367.3426999999</v>
      </c>
      <c r="D85" s="7">
        <f t="shared" si="18"/>
        <v>9739143.9360000007</v>
      </c>
      <c r="E85" s="7">
        <f t="shared" si="18"/>
        <v>9501571</v>
      </c>
      <c r="F85" s="7">
        <f t="shared" si="18"/>
        <v>15590004.405500002</v>
      </c>
      <c r="G85" s="7">
        <f t="shared" si="18"/>
        <v>8598714.4070000108</v>
      </c>
      <c r="H85" s="7">
        <f t="shared" si="18"/>
        <v>31692929.948199999</v>
      </c>
      <c r="I85" s="7">
        <f t="shared" si="18"/>
        <v>34240477.976899996</v>
      </c>
      <c r="J85" s="7">
        <f t="shared" si="18"/>
        <v>17118979.109999999</v>
      </c>
      <c r="K85" s="7">
        <f t="shared" si="18"/>
        <v>16559323.110000001</v>
      </c>
      <c r="L85" s="7">
        <f t="shared" si="18"/>
        <v>16990531.760000002</v>
      </c>
      <c r="M85" s="7">
        <f t="shared" si="18"/>
        <v>13680672</v>
      </c>
      <c r="N85" s="7">
        <f>-N83+N84</f>
        <v>18053046.212500006</v>
      </c>
      <c r="O85" s="7">
        <f t="shared" si="18"/>
        <v>19725354</v>
      </c>
      <c r="P85" s="7">
        <f t="shared" si="18"/>
        <v>29964668</v>
      </c>
      <c r="Q85" s="7">
        <f t="shared" si="18"/>
        <v>30661251</v>
      </c>
      <c r="R85" s="7">
        <f t="shared" si="18"/>
        <v>5479559</v>
      </c>
      <c r="S85" s="7">
        <f t="shared" si="18"/>
        <v>27623546</v>
      </c>
      <c r="T85" s="7">
        <f t="shared" si="18"/>
        <v>-2361619</v>
      </c>
      <c r="U85" s="7">
        <f t="shared" si="18"/>
        <v>-861619</v>
      </c>
      <c r="V85" s="7">
        <f t="shared" si="18"/>
        <v>3070799</v>
      </c>
      <c r="W85" s="7">
        <f t="shared" si="18"/>
        <v>3268816</v>
      </c>
      <c r="X85" s="7">
        <f t="shared" si="18"/>
        <v>9547421</v>
      </c>
      <c r="Y85" s="7">
        <f t="shared" si="18"/>
        <v>10632055</v>
      </c>
      <c r="Z85" s="7">
        <f t="shared" si="18"/>
        <v>19694727</v>
      </c>
    </row>
    <row r="86" spans="1:26" ht="15" customHeight="1" outlineLevel="1" x14ac:dyDescent="0.25"/>
    <row r="87" spans="1:26" ht="15" customHeight="1" outlineLevel="1" x14ac:dyDescent="0.25">
      <c r="A87" s="37" t="s">
        <v>161</v>
      </c>
    </row>
    <row r="88" spans="1:26" ht="15" customHeight="1" outlineLevel="1" x14ac:dyDescent="0.25">
      <c r="A88" s="6" t="s">
        <v>87</v>
      </c>
      <c r="B88" s="38">
        <f>AVERAGE(B83:Z83)</f>
        <v>561633.76</v>
      </c>
    </row>
    <row r="89" spans="1:26" ht="15" customHeight="1" outlineLevel="1" x14ac:dyDescent="0.25">
      <c r="A89" s="6" t="s">
        <v>88</v>
      </c>
      <c r="B89" s="38">
        <f>_xlfn.STDEV.S(B83:Z83)</f>
        <v>1559726.7082579264</v>
      </c>
      <c r="C89" s="37" t="s">
        <v>91</v>
      </c>
      <c r="D89" s="7"/>
    </row>
    <row r="90" spans="1:26" ht="15" customHeight="1" outlineLevel="1" x14ac:dyDescent="0.25">
      <c r="A90" s="6" t="s">
        <v>89</v>
      </c>
      <c r="B90" s="38">
        <f>B88+B89</f>
        <v>2121360.4682579264</v>
      </c>
      <c r="C90" s="6" t="s">
        <v>92</v>
      </c>
      <c r="D90" s="43">
        <f>COUNTIF($B$83:$Z$83,"&gt;"&amp;B90)</f>
        <v>3</v>
      </c>
    </row>
    <row r="91" spans="1:26" ht="15" customHeight="1" outlineLevel="1" x14ac:dyDescent="0.25">
      <c r="A91" s="6" t="s">
        <v>90</v>
      </c>
      <c r="B91" s="38">
        <f>B88+2*B89</f>
        <v>3681087.176515853</v>
      </c>
      <c r="C91" s="6" t="s">
        <v>93</v>
      </c>
      <c r="D91" s="43">
        <f>COUNTIF($B$83:$Z$83,"&gt;"&amp;B91)</f>
        <v>3</v>
      </c>
    </row>
    <row r="92" spans="1:26" ht="15" customHeight="1" outlineLevel="1" x14ac:dyDescent="0.25">
      <c r="C92" s="37" t="s">
        <v>94</v>
      </c>
      <c r="D92" s="43">
        <f>COUNT(B83:Z83)</f>
        <v>25</v>
      </c>
    </row>
    <row r="93" spans="1:26" ht="15" customHeight="1" outlineLevel="1" x14ac:dyDescent="0.25">
      <c r="A93" s="37" t="s">
        <v>162</v>
      </c>
    </row>
    <row r="94" spans="1:26" ht="15" customHeight="1" outlineLevel="1" x14ac:dyDescent="0.25">
      <c r="A94" s="6" t="s">
        <v>87</v>
      </c>
      <c r="B94" s="38">
        <f>AVERAGE(B84:Z84)</f>
        <v>14543131.947044</v>
      </c>
    </row>
    <row r="95" spans="1:26" ht="15" customHeight="1" outlineLevel="1" x14ac:dyDescent="0.25">
      <c r="A95" s="6" t="s">
        <v>88</v>
      </c>
      <c r="B95" s="38">
        <f>_xlfn.STDEV.S(B84:Z84)</f>
        <v>11093011.491618166</v>
      </c>
      <c r="C95" s="37" t="s">
        <v>91</v>
      </c>
      <c r="D95" s="7"/>
    </row>
    <row r="96" spans="1:26" ht="15" customHeight="1" outlineLevel="1" x14ac:dyDescent="0.25">
      <c r="A96" s="6" t="s">
        <v>89</v>
      </c>
      <c r="B96" s="38">
        <f>B94+B95</f>
        <v>25636143.438662164</v>
      </c>
      <c r="C96" s="6" t="s">
        <v>92</v>
      </c>
      <c r="D96" s="43">
        <f>COUNTIF($B$84:$Z$84,"&gt;"&amp;B96)</f>
        <v>5</v>
      </c>
    </row>
    <row r="97" spans="1:4" ht="15" customHeight="1" outlineLevel="1" x14ac:dyDescent="0.25">
      <c r="A97" s="6" t="s">
        <v>90</v>
      </c>
      <c r="B97" s="38">
        <f>B94+2*B95</f>
        <v>36729154.930280328</v>
      </c>
      <c r="C97" s="6" t="s">
        <v>93</v>
      </c>
      <c r="D97" s="43">
        <f>COUNTIF($B$84:$Z$84,"&gt;"&amp;B97)</f>
        <v>0</v>
      </c>
    </row>
    <row r="98" spans="1:4" ht="15" customHeight="1" outlineLevel="1" x14ac:dyDescent="0.25">
      <c r="C98" s="37" t="s">
        <v>94</v>
      </c>
      <c r="D98" s="43">
        <f>COUNT(B84:Z84)</f>
        <v>25</v>
      </c>
    </row>
    <row r="99" spans="1:4" ht="15" customHeight="1" outlineLevel="1" x14ac:dyDescent="0.25">
      <c r="A99" s="37" t="s">
        <v>163</v>
      </c>
    </row>
    <row r="100" spans="1:4" ht="15" customHeight="1" outlineLevel="1" x14ac:dyDescent="0.25">
      <c r="A100" s="6" t="s">
        <v>87</v>
      </c>
      <c r="B100" s="38">
        <f>AVERAGE(B85:Z85)</f>
        <v>13981498.187044</v>
      </c>
    </row>
    <row r="101" spans="1:4" ht="15" customHeight="1" outlineLevel="1" x14ac:dyDescent="0.25">
      <c r="A101" s="6" t="s">
        <v>88</v>
      </c>
      <c r="B101" s="38">
        <f>_xlfn.STDEV.S(B85:Z85)</f>
        <v>10815550.022801409</v>
      </c>
      <c r="C101" s="37" t="s">
        <v>91</v>
      </c>
      <c r="D101" s="7"/>
    </row>
    <row r="102" spans="1:4" ht="15" customHeight="1" outlineLevel="1" x14ac:dyDescent="0.25">
      <c r="A102" s="6" t="s">
        <v>89</v>
      </c>
      <c r="B102" s="38">
        <f>B100+B101</f>
        <v>24797048.209845409</v>
      </c>
      <c r="C102" s="6" t="s">
        <v>92</v>
      </c>
      <c r="D102" s="43">
        <f>COUNTIF($B$85:$Z$85,"&gt;"&amp;B102)</f>
        <v>5</v>
      </c>
    </row>
    <row r="103" spans="1:4" ht="15" customHeight="1" outlineLevel="1" x14ac:dyDescent="0.25">
      <c r="A103" s="6" t="s">
        <v>90</v>
      </c>
      <c r="B103" s="38">
        <f>B100+2*B101</f>
        <v>35612598.232646815</v>
      </c>
      <c r="C103" s="6" t="s">
        <v>93</v>
      </c>
      <c r="D103" s="43">
        <f>COUNTIF($B$85:$Z$85,"&gt;"&amp;B103)</f>
        <v>0</v>
      </c>
    </row>
    <row r="104" spans="1:4" ht="15" customHeight="1" outlineLevel="1" x14ac:dyDescent="0.25">
      <c r="C104" s="37" t="s">
        <v>94</v>
      </c>
      <c r="D104" s="43">
        <f>COUNT(B85:Z85)</f>
        <v>25</v>
      </c>
    </row>
  </sheetData>
  <mergeCells count="1">
    <mergeCell ref="A17: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77"/>
  <sheetViews>
    <sheetView workbookViewId="0">
      <pane xSplit="1" topLeftCell="B1" activePane="topRight" state="frozen"/>
      <selection activeCell="B14" sqref="B14"/>
      <selection pane="topRight" activeCell="B14" sqref="B14"/>
    </sheetView>
  </sheetViews>
  <sheetFormatPr defaultRowHeight="15"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2876349571.27</v>
      </c>
      <c r="C2" s="4">
        <v>2969964057.3800001</v>
      </c>
      <c r="D2" s="4">
        <v>2934795485.4000001</v>
      </c>
      <c r="E2" s="4">
        <v>3014600718.77</v>
      </c>
      <c r="F2" s="4">
        <v>3036384198.7599998</v>
      </c>
      <c r="G2" s="4">
        <v>3258209460.5900006</v>
      </c>
      <c r="H2" s="4">
        <v>3327915524.0299997</v>
      </c>
      <c r="I2" s="4">
        <v>3482778106.0100002</v>
      </c>
      <c r="J2" s="4">
        <v>3454397784.3700004</v>
      </c>
      <c r="K2" s="4">
        <v>3510962996.6800003</v>
      </c>
      <c r="L2" s="4">
        <v>3516667205.5</v>
      </c>
      <c r="M2" s="4">
        <v>3454513453.3299999</v>
      </c>
      <c r="N2" s="4">
        <v>3446188183.0999999</v>
      </c>
      <c r="O2" s="4">
        <v>3483200482.1299996</v>
      </c>
      <c r="P2" s="4">
        <v>3548322365.9599991</v>
      </c>
      <c r="Q2" s="4">
        <v>3550519658.25</v>
      </c>
      <c r="R2" s="4">
        <v>3515973485.8800006</v>
      </c>
      <c r="S2" s="4">
        <v>3603162710</v>
      </c>
      <c r="T2" s="4">
        <v>3567203941.3599997</v>
      </c>
      <c r="U2" s="4">
        <v>3679283790.1599998</v>
      </c>
      <c r="V2" s="4">
        <v>3620452761.7099996</v>
      </c>
      <c r="W2" s="4">
        <v>3660411938.8200002</v>
      </c>
      <c r="X2" s="4">
        <v>3613194524.0900006</v>
      </c>
      <c r="Y2" s="4">
        <v>3579738546.6900001</v>
      </c>
      <c r="Z2" s="4">
        <v>3579315072.7000003</v>
      </c>
    </row>
    <row r="3" spans="1:26" x14ac:dyDescent="0.25">
      <c r="A3" s="3" t="s">
        <v>30</v>
      </c>
      <c r="B3" s="4">
        <v>297499465.09999996</v>
      </c>
      <c r="C3" s="4">
        <v>301207930.61000001</v>
      </c>
      <c r="D3" s="4">
        <v>301005596.25000006</v>
      </c>
      <c r="E3" s="4">
        <v>308366877.85000002</v>
      </c>
      <c r="F3" s="4">
        <v>309734549.88</v>
      </c>
      <c r="G3" s="4">
        <v>309860455.88</v>
      </c>
      <c r="H3" s="4">
        <v>341320177.29999995</v>
      </c>
      <c r="I3" s="4">
        <v>340605734.25999999</v>
      </c>
      <c r="J3" s="4">
        <v>324763410.67999995</v>
      </c>
      <c r="K3" s="4">
        <v>318007421.66999996</v>
      </c>
      <c r="L3" s="4">
        <v>325839311.33999997</v>
      </c>
      <c r="M3" s="4">
        <v>323546086.89000005</v>
      </c>
      <c r="N3" s="4">
        <v>321946474.76999998</v>
      </c>
      <c r="O3" s="4">
        <v>323854022.35000002</v>
      </c>
      <c r="P3" s="4">
        <v>337393641.36999995</v>
      </c>
      <c r="Q3" s="4">
        <v>314072205.77999997</v>
      </c>
      <c r="R3" s="4">
        <v>311942775.36000001</v>
      </c>
      <c r="S3" s="4">
        <v>314375652.61999995</v>
      </c>
      <c r="T3" s="4">
        <v>313495834.35999995</v>
      </c>
      <c r="U3" s="4">
        <v>328127791.55000001</v>
      </c>
      <c r="V3" s="4">
        <v>332954476.13999999</v>
      </c>
      <c r="W3" s="4">
        <v>318205608.54000002</v>
      </c>
      <c r="X3" s="4">
        <v>308241124.66999996</v>
      </c>
      <c r="Y3" s="4">
        <v>298233589.90999997</v>
      </c>
      <c r="Z3" s="4">
        <v>285269783.63000005</v>
      </c>
    </row>
    <row r="4" spans="1:26" x14ac:dyDescent="0.25">
      <c r="A4" s="3" t="s">
        <v>1</v>
      </c>
      <c r="B4" s="4">
        <v>3156225282.396667</v>
      </c>
      <c r="C4" s="4">
        <v>3161290885.7033334</v>
      </c>
      <c r="D4" s="4">
        <v>3173041796.9091668</v>
      </c>
      <c r="E4" s="4">
        <v>3189289792.5116673</v>
      </c>
      <c r="F4" s="4">
        <v>3204173249.0250001</v>
      </c>
      <c r="G4" s="4">
        <v>3239495084.7791672</v>
      </c>
      <c r="H4" s="4">
        <v>3284812529.0583339</v>
      </c>
      <c r="I4" s="4">
        <v>3345972512.1483331</v>
      </c>
      <c r="J4" s="4">
        <v>3402519631.898334</v>
      </c>
      <c r="K4" s="4">
        <v>3456580706.4258332</v>
      </c>
      <c r="L4" s="4">
        <v>3513531176.105</v>
      </c>
      <c r="M4" s="9">
        <f t="shared" ref="M4:Z4" si="0">AVERAGE(B2:M2)</f>
        <v>3236461546.8408332</v>
      </c>
      <c r="N4" s="9">
        <f t="shared" si="0"/>
        <v>3283948097.8266664</v>
      </c>
      <c r="O4" s="9">
        <f t="shared" si="0"/>
        <v>3326717799.8891659</v>
      </c>
      <c r="P4" s="9">
        <f t="shared" si="0"/>
        <v>3377845039.935833</v>
      </c>
      <c r="Q4" s="9">
        <f t="shared" si="0"/>
        <v>3422504951.5591674</v>
      </c>
      <c r="R4" s="9">
        <f t="shared" si="0"/>
        <v>3462470725.4858327</v>
      </c>
      <c r="S4" s="9">
        <f t="shared" si="0"/>
        <v>3491216829.603333</v>
      </c>
      <c r="T4" s="9">
        <f t="shared" si="0"/>
        <v>3511157531.0475001</v>
      </c>
      <c r="U4" s="9">
        <f t="shared" si="0"/>
        <v>3527533004.7266669</v>
      </c>
      <c r="V4" s="9">
        <f t="shared" si="0"/>
        <v>3541370919.5050006</v>
      </c>
      <c r="W4" s="9">
        <f t="shared" si="0"/>
        <v>3553824998.0166664</v>
      </c>
      <c r="X4" s="9">
        <f t="shared" si="0"/>
        <v>3561868941.2325001</v>
      </c>
      <c r="Y4" s="9">
        <f t="shared" si="0"/>
        <v>3572304365.6791673</v>
      </c>
      <c r="Z4" s="9">
        <f t="shared" si="0"/>
        <v>3583398273.1458335</v>
      </c>
    </row>
    <row r="5" spans="1:26" x14ac:dyDescent="0.25">
      <c r="A5" s="3" t="s">
        <v>31</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row>
    <row r="9" spans="1:26" x14ac:dyDescent="0.25">
      <c r="A9" s="3" t="s">
        <v>2</v>
      </c>
      <c r="B9" s="4">
        <v>0</v>
      </c>
      <c r="C9" s="4">
        <v>0</v>
      </c>
      <c r="D9" s="4">
        <v>0</v>
      </c>
      <c r="E9" s="4">
        <v>0</v>
      </c>
      <c r="F9" s="4">
        <v>0</v>
      </c>
      <c r="G9" s="4">
        <v>0</v>
      </c>
      <c r="H9" s="4">
        <v>0</v>
      </c>
      <c r="I9" s="4">
        <v>0</v>
      </c>
      <c r="J9" s="4">
        <v>0</v>
      </c>
      <c r="K9" s="4">
        <v>0</v>
      </c>
      <c r="L9" s="4">
        <v>0</v>
      </c>
      <c r="M9" s="9">
        <f>SUM(B8:M8)</f>
        <v>0</v>
      </c>
      <c r="N9" s="9">
        <f t="shared" ref="N9:Z9" si="1">SUM(C8:N8)</f>
        <v>0</v>
      </c>
      <c r="O9" s="9">
        <f t="shared" si="1"/>
        <v>0</v>
      </c>
      <c r="P9" s="9">
        <f t="shared" si="1"/>
        <v>0</v>
      </c>
      <c r="Q9" s="9">
        <f t="shared" si="1"/>
        <v>0</v>
      </c>
      <c r="R9" s="9">
        <f t="shared" si="1"/>
        <v>0</v>
      </c>
      <c r="S9" s="9">
        <f t="shared" si="1"/>
        <v>0</v>
      </c>
      <c r="T9" s="9">
        <f t="shared" si="1"/>
        <v>0</v>
      </c>
      <c r="U9" s="9">
        <f t="shared" si="1"/>
        <v>0</v>
      </c>
      <c r="V9" s="9">
        <f t="shared" si="1"/>
        <v>0</v>
      </c>
      <c r="W9" s="9">
        <f t="shared" si="1"/>
        <v>0</v>
      </c>
      <c r="X9" s="9">
        <f t="shared" si="1"/>
        <v>0</v>
      </c>
      <c r="Y9" s="9">
        <f t="shared" si="1"/>
        <v>0</v>
      </c>
      <c r="Z9" s="9">
        <f t="shared" si="1"/>
        <v>0</v>
      </c>
    </row>
    <row r="10" spans="1:26" x14ac:dyDescent="0.25">
      <c r="A10" s="3" t="s">
        <v>35</v>
      </c>
      <c r="B10" s="9">
        <f t="shared" ref="B10:Z10" si="2">B2+B3</f>
        <v>3173849036.3699999</v>
      </c>
      <c r="C10" s="9">
        <f t="shared" si="2"/>
        <v>3271171987.9900002</v>
      </c>
      <c r="D10" s="9">
        <f t="shared" si="2"/>
        <v>3235801081.6500001</v>
      </c>
      <c r="E10" s="9">
        <f t="shared" si="2"/>
        <v>3322967596.6199999</v>
      </c>
      <c r="F10" s="9">
        <f t="shared" si="2"/>
        <v>3346118748.6399999</v>
      </c>
      <c r="G10" s="9">
        <f t="shared" si="2"/>
        <v>3568069916.4700007</v>
      </c>
      <c r="H10" s="9">
        <f t="shared" si="2"/>
        <v>3669235701.3299999</v>
      </c>
      <c r="I10" s="9">
        <f t="shared" si="2"/>
        <v>3823383840.2700005</v>
      </c>
      <c r="J10" s="9">
        <f t="shared" si="2"/>
        <v>3779161195.0500002</v>
      </c>
      <c r="K10" s="9">
        <f t="shared" si="2"/>
        <v>3828970418.3500004</v>
      </c>
      <c r="L10" s="9">
        <f t="shared" si="2"/>
        <v>3842506516.8400002</v>
      </c>
      <c r="M10" s="9">
        <f t="shared" si="2"/>
        <v>3778059540.2199998</v>
      </c>
      <c r="N10" s="9">
        <f t="shared" si="2"/>
        <v>3768134657.8699999</v>
      </c>
      <c r="O10" s="9">
        <f t="shared" si="2"/>
        <v>3807054504.4799995</v>
      </c>
      <c r="P10" s="9">
        <f t="shared" si="2"/>
        <v>3885716007.329999</v>
      </c>
      <c r="Q10" s="9">
        <f t="shared" si="2"/>
        <v>3864591864.0299997</v>
      </c>
      <c r="R10" s="9">
        <f t="shared" si="2"/>
        <v>3827916261.2400007</v>
      </c>
      <c r="S10" s="9">
        <f t="shared" si="2"/>
        <v>3917538362.6199999</v>
      </c>
      <c r="T10" s="9">
        <f t="shared" si="2"/>
        <v>3880699775.7199998</v>
      </c>
      <c r="U10" s="9">
        <f t="shared" si="2"/>
        <v>4007411581.71</v>
      </c>
      <c r="V10" s="9">
        <f t="shared" si="2"/>
        <v>3953407237.8499994</v>
      </c>
      <c r="W10" s="9">
        <f t="shared" si="2"/>
        <v>3978617547.3600001</v>
      </c>
      <c r="X10" s="9">
        <f t="shared" si="2"/>
        <v>3921435648.7600007</v>
      </c>
      <c r="Y10" s="9">
        <f t="shared" si="2"/>
        <v>3877972136.5999999</v>
      </c>
      <c r="Z10" s="9">
        <f t="shared" si="2"/>
        <v>3864584856.3300004</v>
      </c>
    </row>
    <row r="11" spans="1:26" x14ac:dyDescent="0.25">
      <c r="A11" s="3" t="s">
        <v>3</v>
      </c>
      <c r="B11" s="4">
        <v>3154100769.5633335</v>
      </c>
      <c r="C11" s="4">
        <v>3158974277.2033334</v>
      </c>
      <c r="D11" s="4">
        <v>3170085444.4091663</v>
      </c>
      <c r="E11" s="4">
        <v>3185654404.6375008</v>
      </c>
      <c r="F11" s="4">
        <v>3199549787.686667</v>
      </c>
      <c r="G11" s="4">
        <v>3234601077.48</v>
      </c>
      <c r="H11" s="4">
        <v>3279748895.0158334</v>
      </c>
      <c r="I11" s="4">
        <v>3340652090.3441672</v>
      </c>
      <c r="J11" s="4">
        <v>3396401549.3683333</v>
      </c>
      <c r="K11" s="4">
        <v>3449435215.7491665</v>
      </c>
      <c r="L11" s="4">
        <v>3504924593.2349992</v>
      </c>
      <c r="M11" s="9">
        <f t="shared" ref="M11:Y11" si="3">AVERAGE(B10:M10)</f>
        <v>3553274631.6500001</v>
      </c>
      <c r="N11" s="9">
        <f t="shared" si="3"/>
        <v>3602798433.4416676</v>
      </c>
      <c r="O11" s="9">
        <f t="shared" si="3"/>
        <v>3647455309.815834</v>
      </c>
      <c r="P11" s="9">
        <f t="shared" si="3"/>
        <v>3701614886.9558334</v>
      </c>
      <c r="Q11" s="9">
        <f t="shared" si="3"/>
        <v>3746750242.5733337</v>
      </c>
      <c r="R11" s="9">
        <f t="shared" si="3"/>
        <v>3786900035.2899995</v>
      </c>
      <c r="S11" s="9">
        <f t="shared" si="3"/>
        <v>3816022405.8025002</v>
      </c>
      <c r="T11" s="9">
        <f t="shared" si="3"/>
        <v>3833644412.001667</v>
      </c>
      <c r="U11" s="9">
        <f t="shared" si="3"/>
        <v>3848980057.1216664</v>
      </c>
      <c r="V11" s="9">
        <f t="shared" si="3"/>
        <v>3863500560.688333</v>
      </c>
      <c r="W11" s="9">
        <f t="shared" si="3"/>
        <v>3875971154.7724996</v>
      </c>
      <c r="X11" s="9">
        <f t="shared" si="3"/>
        <v>3882548582.4325004</v>
      </c>
      <c r="Y11" s="9">
        <f t="shared" si="3"/>
        <v>3890874632.1308331</v>
      </c>
      <c r="Z11" s="9">
        <f>AVERAGE(O10:Z10)</f>
        <v>3898912148.6691666</v>
      </c>
    </row>
    <row r="12" spans="1:26" x14ac:dyDescent="0.25">
      <c r="A12" s="3" t="s">
        <v>36</v>
      </c>
      <c r="B12" s="11">
        <f t="shared" ref="B12:Z12" si="4">B9/B11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0</v>
      </c>
      <c r="S12" s="11">
        <f t="shared" si="4"/>
        <v>0</v>
      </c>
      <c r="T12" s="11">
        <f t="shared" si="4"/>
        <v>0</v>
      </c>
      <c r="U12" s="11">
        <f t="shared" si="4"/>
        <v>0</v>
      </c>
      <c r="V12" s="11">
        <f t="shared" si="4"/>
        <v>0</v>
      </c>
      <c r="W12" s="11">
        <f t="shared" si="4"/>
        <v>0</v>
      </c>
      <c r="X12" s="11">
        <f t="shared" si="4"/>
        <v>0</v>
      </c>
      <c r="Y12" s="11">
        <f t="shared" si="4"/>
        <v>0</v>
      </c>
      <c r="Z12" s="11">
        <f t="shared" si="4"/>
        <v>0</v>
      </c>
    </row>
    <row r="14" spans="1:26" x14ac:dyDescent="0.25">
      <c r="A14" s="17" t="s">
        <v>42</v>
      </c>
      <c r="B14" s="7"/>
      <c r="C14" s="7"/>
      <c r="D14" s="7"/>
      <c r="E14" s="7"/>
      <c r="F14" s="7"/>
      <c r="G14" s="7"/>
      <c r="H14" s="7"/>
      <c r="I14" s="7"/>
      <c r="J14" s="7"/>
      <c r="K14" s="7"/>
      <c r="L14" s="7"/>
      <c r="M14"/>
      <c r="N14"/>
      <c r="O14"/>
      <c r="P14"/>
      <c r="Q14"/>
      <c r="R14"/>
      <c r="S14"/>
      <c r="T14"/>
      <c r="U14"/>
      <c r="V14"/>
      <c r="W14"/>
      <c r="X14"/>
      <c r="Y14"/>
      <c r="Z14"/>
    </row>
    <row r="15" spans="1:26" x14ac:dyDescent="0.25">
      <c r="A15" s="113" t="s">
        <v>44</v>
      </c>
    </row>
    <row r="16" spans="1:26" x14ac:dyDescent="0.25">
      <c r="A16" s="113"/>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113"/>
    </row>
    <row r="28" spans="1:26" s="33" customFormat="1" x14ac:dyDescent="0.25">
      <c r="A28" s="31" t="s">
        <v>65</v>
      </c>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x14ac:dyDescent="0.25">
      <c r="A29" s="6" t="s">
        <v>36</v>
      </c>
      <c r="B29" s="26">
        <f>B12</f>
        <v>0</v>
      </c>
      <c r="C29" s="26">
        <f t="shared" ref="C29:Z29" si="5">C12</f>
        <v>0</v>
      </c>
      <c r="D29" s="26">
        <f t="shared" si="5"/>
        <v>0</v>
      </c>
      <c r="E29" s="26">
        <f t="shared" si="5"/>
        <v>0</v>
      </c>
      <c r="F29" s="26">
        <f t="shared" si="5"/>
        <v>0</v>
      </c>
      <c r="G29" s="26">
        <f t="shared" si="5"/>
        <v>0</v>
      </c>
      <c r="H29" s="26">
        <f t="shared" si="5"/>
        <v>0</v>
      </c>
      <c r="I29" s="26">
        <f t="shared" si="5"/>
        <v>0</v>
      </c>
      <c r="J29" s="26">
        <f t="shared" si="5"/>
        <v>0</v>
      </c>
      <c r="K29" s="26">
        <f t="shared" si="5"/>
        <v>0</v>
      </c>
      <c r="L29" s="26">
        <f t="shared" si="5"/>
        <v>0</v>
      </c>
      <c r="M29" s="26">
        <f t="shared" si="5"/>
        <v>0</v>
      </c>
      <c r="N29" s="26">
        <f t="shared" si="5"/>
        <v>0</v>
      </c>
      <c r="O29" s="26">
        <f t="shared" si="5"/>
        <v>0</v>
      </c>
      <c r="P29" s="26">
        <f t="shared" si="5"/>
        <v>0</v>
      </c>
      <c r="Q29" s="26">
        <f t="shared" si="5"/>
        <v>0</v>
      </c>
      <c r="R29" s="26">
        <f t="shared" si="5"/>
        <v>0</v>
      </c>
      <c r="S29" s="26">
        <f t="shared" si="5"/>
        <v>0</v>
      </c>
      <c r="T29" s="26">
        <f t="shared" si="5"/>
        <v>0</v>
      </c>
      <c r="U29" s="26">
        <f t="shared" si="5"/>
        <v>0</v>
      </c>
      <c r="V29" s="26">
        <f t="shared" si="5"/>
        <v>0</v>
      </c>
      <c r="W29" s="26">
        <f t="shared" si="5"/>
        <v>0</v>
      </c>
      <c r="X29" s="26">
        <f t="shared" si="5"/>
        <v>0</v>
      </c>
      <c r="Y29" s="26">
        <f t="shared" si="5"/>
        <v>0</v>
      </c>
      <c r="Z29" s="26">
        <f t="shared" si="5"/>
        <v>0</v>
      </c>
    </row>
    <row r="30" spans="1:26" x14ac:dyDescent="0.25">
      <c r="A30" s="6" t="s">
        <v>62</v>
      </c>
      <c r="B30" s="25">
        <f>B9/B4</f>
        <v>0</v>
      </c>
      <c r="C30" s="25">
        <f>C9/C4</f>
        <v>0</v>
      </c>
      <c r="D30" s="25">
        <f t="shared" ref="D30:Z30" si="6">D9/D4</f>
        <v>0</v>
      </c>
      <c r="E30" s="25">
        <f t="shared" si="6"/>
        <v>0</v>
      </c>
      <c r="F30" s="25">
        <f t="shared" si="6"/>
        <v>0</v>
      </c>
      <c r="G30" s="25">
        <f t="shared" si="6"/>
        <v>0</v>
      </c>
      <c r="H30" s="25">
        <f t="shared" si="6"/>
        <v>0</v>
      </c>
      <c r="I30" s="25">
        <f t="shared" si="6"/>
        <v>0</v>
      </c>
      <c r="J30" s="25">
        <f t="shared" si="6"/>
        <v>0</v>
      </c>
      <c r="K30" s="25">
        <f t="shared" si="6"/>
        <v>0</v>
      </c>
      <c r="L30" s="25">
        <f t="shared" si="6"/>
        <v>0</v>
      </c>
      <c r="M30" s="25">
        <f t="shared" si="6"/>
        <v>0</v>
      </c>
      <c r="N30" s="25">
        <f t="shared" si="6"/>
        <v>0</v>
      </c>
      <c r="O30" s="25">
        <f t="shared" si="6"/>
        <v>0</v>
      </c>
      <c r="P30" s="25">
        <f t="shared" si="6"/>
        <v>0</v>
      </c>
      <c r="Q30" s="25">
        <f t="shared" si="6"/>
        <v>0</v>
      </c>
      <c r="R30" s="25">
        <f t="shared" si="6"/>
        <v>0</v>
      </c>
      <c r="S30" s="25">
        <f t="shared" si="6"/>
        <v>0</v>
      </c>
      <c r="T30" s="25">
        <f t="shared" si="6"/>
        <v>0</v>
      </c>
      <c r="U30" s="25">
        <f t="shared" si="6"/>
        <v>0</v>
      </c>
      <c r="V30" s="25">
        <f t="shared" si="6"/>
        <v>0</v>
      </c>
      <c r="W30" s="25">
        <f t="shared" si="6"/>
        <v>0</v>
      </c>
      <c r="X30" s="25">
        <f t="shared" si="6"/>
        <v>0</v>
      </c>
      <c r="Y30" s="25">
        <f t="shared" si="6"/>
        <v>0</v>
      </c>
      <c r="Z30" s="25">
        <f t="shared" si="6"/>
        <v>0</v>
      </c>
    </row>
    <row r="31" spans="1:26" ht="15.75" thickBot="1" x14ac:dyDescent="0.3">
      <c r="A31" s="28" t="s">
        <v>63</v>
      </c>
      <c r="B31" s="29">
        <f>B29-B30</f>
        <v>0</v>
      </c>
      <c r="C31" s="29">
        <f t="shared" ref="C31:Z31" si="7">C29-C30</f>
        <v>0</v>
      </c>
      <c r="D31" s="29">
        <f t="shared" si="7"/>
        <v>0</v>
      </c>
      <c r="E31" s="29">
        <f t="shared" si="7"/>
        <v>0</v>
      </c>
      <c r="F31" s="29">
        <f t="shared" si="7"/>
        <v>0</v>
      </c>
      <c r="G31" s="29">
        <f t="shared" si="7"/>
        <v>0</v>
      </c>
      <c r="H31" s="29">
        <f t="shared" si="7"/>
        <v>0</v>
      </c>
      <c r="I31" s="29">
        <f t="shared" si="7"/>
        <v>0</v>
      </c>
      <c r="J31" s="29">
        <f t="shared" si="7"/>
        <v>0</v>
      </c>
      <c r="K31" s="29">
        <f t="shared" si="7"/>
        <v>0</v>
      </c>
      <c r="L31" s="29">
        <f t="shared" si="7"/>
        <v>0</v>
      </c>
      <c r="M31" s="29">
        <f t="shared" si="7"/>
        <v>0</v>
      </c>
      <c r="N31" s="29">
        <f t="shared" si="7"/>
        <v>0</v>
      </c>
      <c r="O31" s="29">
        <f t="shared" si="7"/>
        <v>0</v>
      </c>
      <c r="P31" s="29">
        <f t="shared" si="7"/>
        <v>0</v>
      </c>
      <c r="Q31" s="29">
        <f t="shared" si="7"/>
        <v>0</v>
      </c>
      <c r="R31" s="29">
        <f t="shared" si="7"/>
        <v>0</v>
      </c>
      <c r="S31" s="29">
        <f t="shared" si="7"/>
        <v>0</v>
      </c>
      <c r="T31" s="29">
        <f t="shared" si="7"/>
        <v>0</v>
      </c>
      <c r="U31" s="29">
        <f t="shared" si="7"/>
        <v>0</v>
      </c>
      <c r="V31" s="29">
        <f t="shared" si="7"/>
        <v>0</v>
      </c>
      <c r="W31" s="29">
        <f t="shared" si="7"/>
        <v>0</v>
      </c>
      <c r="X31" s="29">
        <f t="shared" si="7"/>
        <v>0</v>
      </c>
      <c r="Y31" s="29">
        <f t="shared" si="7"/>
        <v>0</v>
      </c>
      <c r="Z31" s="29">
        <f t="shared" si="7"/>
        <v>0</v>
      </c>
    </row>
    <row r="32" spans="1:26" s="30" customFormat="1" ht="5.25" customHeight="1" x14ac:dyDescent="0.25">
      <c r="A32" s="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x14ac:dyDescent="0.25">
      <c r="A33" s="6" t="s">
        <v>67</v>
      </c>
      <c r="B33" s="35">
        <f>_xlfn.STDEV.S(B29:Z29)</f>
        <v>0</v>
      </c>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x14ac:dyDescent="0.25">
      <c r="A34" s="6" t="s">
        <v>69</v>
      </c>
      <c r="B34" s="35">
        <f>AVERAGE(B29:Z29)</f>
        <v>0</v>
      </c>
      <c r="C34" s="26" t="s">
        <v>91</v>
      </c>
      <c r="D34" s="26"/>
      <c r="E34" s="26"/>
      <c r="F34" s="26"/>
      <c r="G34" s="26"/>
      <c r="H34" s="26"/>
      <c r="I34" s="26"/>
      <c r="J34" s="26"/>
      <c r="K34" s="26"/>
      <c r="L34" s="26"/>
      <c r="M34" s="26"/>
      <c r="N34" s="26"/>
      <c r="O34" s="26"/>
      <c r="P34" s="26"/>
      <c r="Q34" s="26"/>
      <c r="R34" s="26"/>
      <c r="S34" s="26"/>
      <c r="T34" s="26"/>
      <c r="U34" s="26"/>
      <c r="V34" s="26"/>
      <c r="W34" s="26"/>
      <c r="X34" s="26"/>
      <c r="Y34" s="26"/>
      <c r="Z34" s="26"/>
    </row>
    <row r="35" spans="1:26" x14ac:dyDescent="0.25">
      <c r="A35" s="6" t="s">
        <v>71</v>
      </c>
      <c r="B35" s="35">
        <f>SUM(B33:B34)</f>
        <v>0</v>
      </c>
      <c r="C35" s="26" t="s">
        <v>102</v>
      </c>
      <c r="D35" s="56">
        <f>COUNTIF($B$29:$Z$29, "&gt;"&amp;B35)</f>
        <v>0</v>
      </c>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72</v>
      </c>
      <c r="B36" s="35">
        <f>B34+2*B33</f>
        <v>0</v>
      </c>
      <c r="C36" s="26" t="s">
        <v>103</v>
      </c>
      <c r="D36" s="56">
        <f>COUNTIF($B$29:$Z$29, "&gt;"&amp;B36)</f>
        <v>0</v>
      </c>
      <c r="E36" s="26"/>
      <c r="F36" s="26"/>
      <c r="G36" s="26"/>
      <c r="H36" s="26"/>
      <c r="I36" s="26"/>
      <c r="J36" s="26"/>
      <c r="K36" s="26"/>
      <c r="L36" s="26"/>
      <c r="M36" s="26"/>
      <c r="N36" s="26"/>
      <c r="O36" s="26"/>
      <c r="P36" s="26"/>
      <c r="Q36" s="26"/>
      <c r="R36" s="26"/>
      <c r="S36" s="26"/>
      <c r="T36" s="26"/>
      <c r="U36" s="26"/>
      <c r="V36" s="26"/>
      <c r="W36" s="26"/>
      <c r="X36" s="26"/>
      <c r="Y36" s="26"/>
      <c r="Z36" s="26"/>
    </row>
    <row r="37" spans="1:26" ht="6" customHeight="1"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68</v>
      </c>
      <c r="B38" s="35">
        <f>_xlfn.STDEV.S(B30:Z30)</f>
        <v>0</v>
      </c>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70</v>
      </c>
      <c r="B39" s="35">
        <f>AVERAGE(B30:Z30)</f>
        <v>0</v>
      </c>
      <c r="C39" s="26" t="s">
        <v>91</v>
      </c>
      <c r="D39" s="26"/>
      <c r="E39" s="26"/>
      <c r="F39" s="26"/>
      <c r="G39" s="26"/>
      <c r="H39" s="26"/>
      <c r="I39" s="26"/>
      <c r="J39" s="26"/>
      <c r="K39" s="26"/>
      <c r="L39" s="26"/>
      <c r="M39" s="26"/>
      <c r="N39" s="26"/>
      <c r="O39" s="26"/>
      <c r="P39" s="26"/>
      <c r="Q39" s="26"/>
      <c r="R39" s="26"/>
      <c r="S39" s="26"/>
      <c r="T39" s="26"/>
      <c r="U39" s="26"/>
      <c r="V39" s="26"/>
      <c r="W39" s="26"/>
      <c r="X39" s="26"/>
      <c r="Y39" s="26"/>
      <c r="Z39" s="26"/>
    </row>
    <row r="40" spans="1:26" x14ac:dyDescent="0.25">
      <c r="A40" s="6" t="s">
        <v>73</v>
      </c>
      <c r="B40" s="35">
        <f>B39+B38</f>
        <v>0</v>
      </c>
      <c r="C40" s="26" t="s">
        <v>104</v>
      </c>
      <c r="D40" s="56">
        <f>COUNTIF($B$30:$Z$30,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74</v>
      </c>
      <c r="B41" s="35">
        <f>B39+2*B38</f>
        <v>0</v>
      </c>
      <c r="C41" s="26" t="s">
        <v>105</v>
      </c>
      <c r="D41" s="56">
        <f>COUNTIF($B$30:$Z$30, "&gt;"&amp;B41)</f>
        <v>0</v>
      </c>
      <c r="E41" s="26"/>
      <c r="F41" s="26"/>
      <c r="G41" s="26"/>
      <c r="H41" s="26"/>
      <c r="I41" s="26"/>
      <c r="J41" s="26"/>
      <c r="K41" s="26"/>
      <c r="L41" s="26"/>
      <c r="M41" s="26"/>
      <c r="N41" s="26"/>
      <c r="O41" s="26"/>
      <c r="P41" s="26"/>
      <c r="Q41" s="26"/>
      <c r="R41" s="26"/>
      <c r="S41" s="26"/>
      <c r="T41" s="26"/>
      <c r="U41" s="26"/>
      <c r="V41" s="26"/>
      <c r="W41" s="26"/>
      <c r="X41" s="26"/>
      <c r="Y41" s="26"/>
      <c r="Z41" s="26"/>
    </row>
    <row r="42" spans="1:26" ht="7.5" customHeight="1" x14ac:dyDescent="0.25">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75</v>
      </c>
      <c r="B43" s="35">
        <f>B33-B38</f>
        <v>0</v>
      </c>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76</v>
      </c>
      <c r="B44" s="35">
        <f t="shared" ref="B44:B46" si="8">B34-B39</f>
        <v>0</v>
      </c>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77</v>
      </c>
      <c r="B45" s="35">
        <f t="shared" si="8"/>
        <v>0</v>
      </c>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78</v>
      </c>
      <c r="B46" s="35">
        <f t="shared" si="8"/>
        <v>0</v>
      </c>
      <c r="C46" s="26"/>
      <c r="D46" s="26"/>
      <c r="E46" s="26"/>
      <c r="F46" s="26"/>
      <c r="G46" s="26"/>
      <c r="H46" s="26"/>
      <c r="I46" s="26"/>
      <c r="J46" s="26"/>
      <c r="K46" s="26"/>
      <c r="L46" s="26"/>
      <c r="M46" s="26"/>
      <c r="N46" s="26"/>
      <c r="O46" s="26"/>
      <c r="P46" s="26"/>
      <c r="Q46" s="26"/>
      <c r="R46" s="26"/>
      <c r="S46" s="26"/>
      <c r="T46" s="26"/>
      <c r="U46" s="26"/>
      <c r="V46" s="26"/>
      <c r="W46" s="26"/>
      <c r="X46" s="26"/>
      <c r="Y46" s="26"/>
      <c r="Z46" s="26"/>
    </row>
    <row r="48" spans="1:26" s="33" customFormat="1" x14ac:dyDescent="0.25">
      <c r="A48" s="34" t="s">
        <v>64</v>
      </c>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x14ac:dyDescent="0.25">
      <c r="A49" s="6" t="s">
        <v>36</v>
      </c>
      <c r="B49" s="25">
        <f>B9/B10</f>
        <v>0</v>
      </c>
      <c r="C49" s="25">
        <f t="shared" ref="C49:Z49" si="9">C9/C10</f>
        <v>0</v>
      </c>
      <c r="D49" s="25">
        <f t="shared" si="9"/>
        <v>0</v>
      </c>
      <c r="E49" s="25">
        <f t="shared" si="9"/>
        <v>0</v>
      </c>
      <c r="F49" s="25">
        <f t="shared" si="9"/>
        <v>0</v>
      </c>
      <c r="G49" s="25">
        <f t="shared" si="9"/>
        <v>0</v>
      </c>
      <c r="H49" s="25">
        <f t="shared" si="9"/>
        <v>0</v>
      </c>
      <c r="I49" s="25">
        <f t="shared" si="9"/>
        <v>0</v>
      </c>
      <c r="J49" s="25">
        <f t="shared" si="9"/>
        <v>0</v>
      </c>
      <c r="K49" s="25">
        <f t="shared" si="9"/>
        <v>0</v>
      </c>
      <c r="L49" s="25">
        <f t="shared" si="9"/>
        <v>0</v>
      </c>
      <c r="M49" s="25">
        <f t="shared" si="9"/>
        <v>0</v>
      </c>
      <c r="N49" s="25">
        <f t="shared" si="9"/>
        <v>0</v>
      </c>
      <c r="O49" s="25">
        <f t="shared" si="9"/>
        <v>0</v>
      </c>
      <c r="P49" s="25">
        <f t="shared" si="9"/>
        <v>0</v>
      </c>
      <c r="Q49" s="25">
        <f t="shared" si="9"/>
        <v>0</v>
      </c>
      <c r="R49" s="25">
        <f t="shared" si="9"/>
        <v>0</v>
      </c>
      <c r="S49" s="25">
        <f t="shared" si="9"/>
        <v>0</v>
      </c>
      <c r="T49" s="25">
        <f t="shared" si="9"/>
        <v>0</v>
      </c>
      <c r="U49" s="25">
        <f t="shared" si="9"/>
        <v>0</v>
      </c>
      <c r="V49" s="25">
        <f t="shared" si="9"/>
        <v>0</v>
      </c>
      <c r="W49" s="25">
        <f t="shared" si="9"/>
        <v>0</v>
      </c>
      <c r="X49" s="25">
        <f t="shared" si="9"/>
        <v>0</v>
      </c>
      <c r="Y49" s="25">
        <f t="shared" si="9"/>
        <v>0</v>
      </c>
      <c r="Z49" s="25">
        <f t="shared" si="9"/>
        <v>0</v>
      </c>
    </row>
    <row r="50" spans="1:26" x14ac:dyDescent="0.25">
      <c r="A50" s="6" t="s">
        <v>62</v>
      </c>
      <c r="B50" s="25">
        <f>B9/B2</f>
        <v>0</v>
      </c>
      <c r="C50" s="25">
        <f t="shared" ref="C50:Z50" si="10">C9/C2</f>
        <v>0</v>
      </c>
      <c r="D50" s="25">
        <f t="shared" si="10"/>
        <v>0</v>
      </c>
      <c r="E50" s="25">
        <f t="shared" si="10"/>
        <v>0</v>
      </c>
      <c r="F50" s="25">
        <f t="shared" si="10"/>
        <v>0</v>
      </c>
      <c r="G50" s="25">
        <f t="shared" si="10"/>
        <v>0</v>
      </c>
      <c r="H50" s="25">
        <f t="shared" si="10"/>
        <v>0</v>
      </c>
      <c r="I50" s="25">
        <f t="shared" si="10"/>
        <v>0</v>
      </c>
      <c r="J50" s="25">
        <f t="shared" si="10"/>
        <v>0</v>
      </c>
      <c r="K50" s="25">
        <f t="shared" si="10"/>
        <v>0</v>
      </c>
      <c r="L50" s="25">
        <f t="shared" si="10"/>
        <v>0</v>
      </c>
      <c r="M50" s="25">
        <f t="shared" si="10"/>
        <v>0</v>
      </c>
      <c r="N50" s="25">
        <f t="shared" si="10"/>
        <v>0</v>
      </c>
      <c r="O50" s="25">
        <f t="shared" si="10"/>
        <v>0</v>
      </c>
      <c r="P50" s="25">
        <f t="shared" si="10"/>
        <v>0</v>
      </c>
      <c r="Q50" s="25">
        <f t="shared" si="10"/>
        <v>0</v>
      </c>
      <c r="R50" s="25">
        <f t="shared" si="10"/>
        <v>0</v>
      </c>
      <c r="S50" s="25">
        <f t="shared" si="10"/>
        <v>0</v>
      </c>
      <c r="T50" s="25">
        <f t="shared" si="10"/>
        <v>0</v>
      </c>
      <c r="U50" s="25">
        <f t="shared" si="10"/>
        <v>0</v>
      </c>
      <c r="V50" s="25">
        <f t="shared" si="10"/>
        <v>0</v>
      </c>
      <c r="W50" s="25">
        <f t="shared" si="10"/>
        <v>0</v>
      </c>
      <c r="X50" s="25">
        <f t="shared" si="10"/>
        <v>0</v>
      </c>
      <c r="Y50" s="25">
        <f t="shared" si="10"/>
        <v>0</v>
      </c>
      <c r="Z50" s="25">
        <f t="shared" si="10"/>
        <v>0</v>
      </c>
    </row>
    <row r="51" spans="1:26" ht="15.75" thickBot="1" x14ac:dyDescent="0.3">
      <c r="A51" s="28" t="s">
        <v>63</v>
      </c>
      <c r="B51" s="29">
        <f>B49-B50</f>
        <v>0</v>
      </c>
      <c r="C51" s="29">
        <f t="shared" ref="C51:Z51" si="11">C49-C50</f>
        <v>0</v>
      </c>
      <c r="D51" s="29">
        <f t="shared" si="11"/>
        <v>0</v>
      </c>
      <c r="E51" s="29">
        <f t="shared" si="11"/>
        <v>0</v>
      </c>
      <c r="F51" s="29">
        <f t="shared" si="11"/>
        <v>0</v>
      </c>
      <c r="G51" s="29">
        <f t="shared" si="11"/>
        <v>0</v>
      </c>
      <c r="H51" s="29">
        <f t="shared" si="11"/>
        <v>0</v>
      </c>
      <c r="I51" s="29">
        <f t="shared" si="11"/>
        <v>0</v>
      </c>
      <c r="J51" s="29">
        <f t="shared" si="11"/>
        <v>0</v>
      </c>
      <c r="K51" s="29">
        <f t="shared" si="11"/>
        <v>0</v>
      </c>
      <c r="L51" s="29">
        <f t="shared" si="11"/>
        <v>0</v>
      </c>
      <c r="M51" s="29">
        <f t="shared" si="11"/>
        <v>0</v>
      </c>
      <c r="N51" s="29">
        <f t="shared" si="11"/>
        <v>0</v>
      </c>
      <c r="O51" s="29">
        <f t="shared" si="11"/>
        <v>0</v>
      </c>
      <c r="P51" s="29">
        <f t="shared" si="11"/>
        <v>0</v>
      </c>
      <c r="Q51" s="29">
        <f t="shared" si="11"/>
        <v>0</v>
      </c>
      <c r="R51" s="29">
        <f t="shared" si="11"/>
        <v>0</v>
      </c>
      <c r="S51" s="29">
        <f t="shared" si="11"/>
        <v>0</v>
      </c>
      <c r="T51" s="29">
        <f t="shared" si="11"/>
        <v>0</v>
      </c>
      <c r="U51" s="29">
        <f t="shared" si="11"/>
        <v>0</v>
      </c>
      <c r="V51" s="29">
        <f t="shared" si="11"/>
        <v>0</v>
      </c>
      <c r="W51" s="29">
        <f t="shared" si="11"/>
        <v>0</v>
      </c>
      <c r="X51" s="29">
        <f t="shared" si="11"/>
        <v>0</v>
      </c>
      <c r="Y51" s="29">
        <f t="shared" si="11"/>
        <v>0</v>
      </c>
      <c r="Z51" s="29">
        <f t="shared" si="11"/>
        <v>0</v>
      </c>
    </row>
    <row r="52" spans="1:26" ht="6.75" customHeight="1" x14ac:dyDescent="0.25">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x14ac:dyDescent="0.25">
      <c r="A53" s="6" t="s">
        <v>67</v>
      </c>
      <c r="B53" s="35">
        <f>_xlfn.STDEV.S(B49:Z49)</f>
        <v>0</v>
      </c>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x14ac:dyDescent="0.25">
      <c r="A54" s="6" t="s">
        <v>69</v>
      </c>
      <c r="B54" s="35">
        <f>AVERAGE(B49:Z49)</f>
        <v>0</v>
      </c>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x14ac:dyDescent="0.25">
      <c r="A55" s="6" t="s">
        <v>71</v>
      </c>
      <c r="B55" s="35">
        <f>B54+B53</f>
        <v>0</v>
      </c>
    </row>
    <row r="56" spans="1:26" x14ac:dyDescent="0.25">
      <c r="A56" s="6" t="s">
        <v>72</v>
      </c>
      <c r="B56" s="35">
        <f>B54+2*B53</f>
        <v>0</v>
      </c>
    </row>
    <row r="57" spans="1:26" ht="6.75" customHeight="1" x14ac:dyDescent="0.25"/>
    <row r="58" spans="1:26" x14ac:dyDescent="0.25">
      <c r="A58" s="6" t="s">
        <v>68</v>
      </c>
      <c r="B58" s="36">
        <f>_xlfn.STDEV.S(B50:Z50)</f>
        <v>0</v>
      </c>
    </row>
    <row r="59" spans="1:26" x14ac:dyDescent="0.25">
      <c r="A59" s="6" t="s">
        <v>70</v>
      </c>
      <c r="B59" s="35">
        <f>AVERAGE(B50:Z50)</f>
        <v>0</v>
      </c>
    </row>
    <row r="60" spans="1:26" x14ac:dyDescent="0.25">
      <c r="A60" s="6" t="s">
        <v>73</v>
      </c>
      <c r="B60" s="35">
        <f>B59+B58</f>
        <v>0</v>
      </c>
    </row>
    <row r="61" spans="1:26" x14ac:dyDescent="0.25">
      <c r="A61" s="6" t="s">
        <v>74</v>
      </c>
      <c r="B61" s="35">
        <f>B59+2*B58</f>
        <v>0</v>
      </c>
    </row>
    <row r="62" spans="1:26" ht="9" customHeight="1" x14ac:dyDescent="0.25">
      <c r="B62" s="26"/>
    </row>
    <row r="63" spans="1:26" x14ac:dyDescent="0.25">
      <c r="A63" s="6" t="s">
        <v>75</v>
      </c>
      <c r="B63" s="35">
        <f>B53-B58</f>
        <v>0</v>
      </c>
    </row>
    <row r="64" spans="1:26" x14ac:dyDescent="0.25">
      <c r="A64" s="6" t="s">
        <v>76</v>
      </c>
      <c r="B64" s="35">
        <f t="shared" ref="B64:B66" si="12">B54-B59</f>
        <v>0</v>
      </c>
    </row>
    <row r="65" spans="1:26" x14ac:dyDescent="0.25">
      <c r="A65" s="6" t="s">
        <v>77</v>
      </c>
      <c r="B65" s="35">
        <f t="shared" si="12"/>
        <v>0</v>
      </c>
    </row>
    <row r="66" spans="1:26" x14ac:dyDescent="0.25">
      <c r="A66" s="6" t="s">
        <v>78</v>
      </c>
      <c r="B66" s="35">
        <f t="shared" si="12"/>
        <v>0</v>
      </c>
    </row>
    <row r="68" spans="1:26" s="33" customFormat="1" x14ac:dyDescent="0.25">
      <c r="A68" s="34" t="s">
        <v>66</v>
      </c>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x14ac:dyDescent="0.25">
      <c r="A69" s="6" t="s">
        <v>79</v>
      </c>
      <c r="B69" s="35">
        <f>B33-B53</f>
        <v>0</v>
      </c>
    </row>
    <row r="70" spans="1:26" x14ac:dyDescent="0.25">
      <c r="A70" s="6" t="s">
        <v>80</v>
      </c>
      <c r="B70" s="35">
        <f>B34-B54</f>
        <v>0</v>
      </c>
    </row>
    <row r="71" spans="1:26" x14ac:dyDescent="0.25">
      <c r="A71" s="6" t="s">
        <v>81</v>
      </c>
      <c r="B71" s="35">
        <f>B35-B55</f>
        <v>0</v>
      </c>
    </row>
    <row r="72" spans="1:26" x14ac:dyDescent="0.25">
      <c r="A72" s="6" t="s">
        <v>82</v>
      </c>
      <c r="B72" s="35">
        <f>B36-B56</f>
        <v>0</v>
      </c>
    </row>
    <row r="73" spans="1:26" ht="6" customHeight="1" x14ac:dyDescent="0.25">
      <c r="B73" s="26"/>
    </row>
    <row r="74" spans="1:26" x14ac:dyDescent="0.25">
      <c r="A74" s="6" t="s">
        <v>83</v>
      </c>
      <c r="B74" s="35">
        <f>B38-B58</f>
        <v>0</v>
      </c>
    </row>
    <row r="75" spans="1:26" x14ac:dyDescent="0.25">
      <c r="A75" s="6" t="s">
        <v>84</v>
      </c>
      <c r="B75" s="35">
        <f>B39-B59</f>
        <v>0</v>
      </c>
    </row>
    <row r="76" spans="1:26" x14ac:dyDescent="0.25">
      <c r="A76" s="6" t="s">
        <v>85</v>
      </c>
      <c r="B76" s="35">
        <f>B40-B60</f>
        <v>0</v>
      </c>
    </row>
    <row r="77" spans="1:26" x14ac:dyDescent="0.25">
      <c r="A77" s="6" t="s">
        <v>86</v>
      </c>
      <c r="B77" s="35">
        <f>B41-B61</f>
        <v>0</v>
      </c>
    </row>
  </sheetData>
  <mergeCells count="1">
    <mergeCell ref="A15:A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
  <sheetViews>
    <sheetView workbookViewId="0">
      <selection activeCell="E24" sqref="E24"/>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B2:AN6"/>
  <sheetViews>
    <sheetView workbookViewId="0">
      <selection activeCell="B2" sqref="B2"/>
    </sheetView>
  </sheetViews>
  <sheetFormatPr defaultRowHeight="15" x14ac:dyDescent="0.25"/>
  <cols>
    <col min="1" max="1" width="2.7109375" customWidth="1"/>
    <col min="2" max="2" width="29.28515625" customWidth="1"/>
    <col min="3" max="10" width="10.140625" bestFit="1" customWidth="1"/>
    <col min="11" max="13" width="11.28515625" bestFit="1" customWidth="1"/>
    <col min="14" max="22" width="10.140625" bestFit="1" customWidth="1"/>
    <col min="23" max="25" width="11.28515625" bestFit="1" customWidth="1"/>
    <col min="26" max="26" width="10.140625" bestFit="1" customWidth="1"/>
  </cols>
  <sheetData>
    <row r="2" spans="2:40" s="89" customFormat="1" x14ac:dyDescent="0.25">
      <c r="B2" s="86" t="s">
        <v>177</v>
      </c>
      <c r="C2" s="87">
        <v>41305</v>
      </c>
      <c r="D2" s="87">
        <v>41333</v>
      </c>
      <c r="E2" s="87">
        <v>41364</v>
      </c>
      <c r="F2" s="87">
        <v>41394</v>
      </c>
      <c r="G2" s="87">
        <v>41425</v>
      </c>
      <c r="H2" s="87">
        <v>41455</v>
      </c>
      <c r="I2" s="87">
        <v>41486</v>
      </c>
      <c r="J2" s="87">
        <v>41517</v>
      </c>
      <c r="K2" s="87">
        <v>41547</v>
      </c>
      <c r="L2" s="87">
        <v>41578</v>
      </c>
      <c r="M2" s="87">
        <v>41608</v>
      </c>
      <c r="N2" s="87">
        <v>41639</v>
      </c>
      <c r="O2" s="88">
        <v>41670</v>
      </c>
      <c r="P2" s="88">
        <v>41698</v>
      </c>
      <c r="Q2" s="88">
        <v>41729</v>
      </c>
      <c r="R2" s="88">
        <v>41759</v>
      </c>
      <c r="S2" s="88">
        <v>41790</v>
      </c>
      <c r="T2" s="88">
        <v>41820</v>
      </c>
      <c r="U2" s="88">
        <v>41851</v>
      </c>
      <c r="V2" s="88">
        <v>41882</v>
      </c>
      <c r="W2" s="88">
        <v>41912</v>
      </c>
      <c r="X2" s="88">
        <v>41943</v>
      </c>
      <c r="Y2" s="88">
        <v>41973</v>
      </c>
      <c r="Z2" s="88">
        <v>42004</v>
      </c>
      <c r="AA2" s="87">
        <v>42035</v>
      </c>
      <c r="AB2" s="87">
        <v>42063</v>
      </c>
      <c r="AC2" s="87">
        <v>42094</v>
      </c>
      <c r="AD2" s="87">
        <v>42124</v>
      </c>
      <c r="AE2" s="87">
        <v>42155</v>
      </c>
      <c r="AF2" s="87">
        <v>42185</v>
      </c>
      <c r="AG2" s="87">
        <v>42216</v>
      </c>
      <c r="AH2" s="87">
        <v>42247</v>
      </c>
      <c r="AI2" s="87">
        <v>42277</v>
      </c>
      <c r="AJ2" s="87">
        <v>42308</v>
      </c>
      <c r="AK2" s="87">
        <v>42338</v>
      </c>
      <c r="AL2" s="87">
        <v>42339</v>
      </c>
      <c r="AM2" s="88">
        <v>42370</v>
      </c>
      <c r="AN2" s="88">
        <v>42401</v>
      </c>
    </row>
    <row r="3" spans="2:40" s="89" customFormat="1" x14ac:dyDescent="0.25">
      <c r="B3" s="87" t="s">
        <v>178</v>
      </c>
      <c r="C3" s="90">
        <v>878829742.43000007</v>
      </c>
      <c r="D3" s="90">
        <v>779703375.99000013</v>
      </c>
      <c r="E3" s="90">
        <v>694454158.16000009</v>
      </c>
      <c r="F3" s="90">
        <v>692948257.94999993</v>
      </c>
      <c r="G3" s="90">
        <v>730803348.17999995</v>
      </c>
      <c r="H3" s="90">
        <v>822659381.50999999</v>
      </c>
      <c r="I3" s="90">
        <v>885090333.44000006</v>
      </c>
      <c r="J3" s="90">
        <v>951193430.4000001</v>
      </c>
      <c r="K3" s="90">
        <v>1074033180.6600003</v>
      </c>
      <c r="L3" s="90">
        <v>1080511783.48</v>
      </c>
      <c r="M3" s="90">
        <v>1142531693.76</v>
      </c>
      <c r="N3" s="90">
        <v>1221250793.3099999</v>
      </c>
      <c r="O3" s="91">
        <v>1166421413.76</v>
      </c>
      <c r="P3" s="91">
        <v>981496650.79000008</v>
      </c>
      <c r="Q3" s="91">
        <v>902043999.03999996</v>
      </c>
      <c r="R3" s="91">
        <v>938535089.5</v>
      </c>
      <c r="S3" s="91">
        <v>1021976959.9400002</v>
      </c>
      <c r="T3" s="91">
        <v>1140194497.1699998</v>
      </c>
      <c r="U3" s="91">
        <v>1170980019.8500001</v>
      </c>
      <c r="V3" s="91">
        <v>1214501491.3399999</v>
      </c>
      <c r="W3" s="91">
        <v>1240143165.3500004</v>
      </c>
      <c r="X3" s="91">
        <v>1188044671.8199999</v>
      </c>
      <c r="Y3" s="91">
        <v>1305316952.3100004</v>
      </c>
      <c r="Z3" s="91">
        <v>1378493720.2900002</v>
      </c>
      <c r="AA3" s="90">
        <v>1313401830.5000002</v>
      </c>
      <c r="AB3" s="90">
        <v>1123418315.78</v>
      </c>
      <c r="AC3" s="90">
        <v>1028772505.5800002</v>
      </c>
      <c r="AD3" s="90">
        <v>1012655145.4500002</v>
      </c>
      <c r="AE3" s="90">
        <v>1124089795.8199999</v>
      </c>
      <c r="AF3" s="90">
        <v>1253902515.4799995</v>
      </c>
      <c r="AG3" s="90">
        <v>1270872602.3299997</v>
      </c>
      <c r="AH3" s="90">
        <v>1378410491.4200001</v>
      </c>
      <c r="AI3" s="90">
        <v>1363975988.4900002</v>
      </c>
      <c r="AJ3" s="90">
        <v>1347968606.6900001</v>
      </c>
      <c r="AK3" s="90">
        <v>1468278902.2399998</v>
      </c>
      <c r="AL3" s="90">
        <v>1545672176.1099997</v>
      </c>
      <c r="AM3" s="91">
        <v>1578965985.6599998</v>
      </c>
      <c r="AN3" s="91">
        <v>1306092108.1200001</v>
      </c>
    </row>
    <row r="5" spans="2:40" x14ac:dyDescent="0.25">
      <c r="B5" s="86" t="s">
        <v>179</v>
      </c>
      <c r="C5" s="87">
        <v>41305</v>
      </c>
      <c r="D5" s="87">
        <v>41333</v>
      </c>
      <c r="E5" s="87">
        <v>41364</v>
      </c>
      <c r="F5" s="87">
        <v>41394</v>
      </c>
      <c r="G5" s="87">
        <v>41425</v>
      </c>
      <c r="H5" s="87">
        <v>41455</v>
      </c>
      <c r="I5" s="87">
        <v>41486</v>
      </c>
      <c r="J5" s="87">
        <v>41517</v>
      </c>
      <c r="K5" s="87">
        <v>41547</v>
      </c>
      <c r="L5" s="87">
        <v>41578</v>
      </c>
      <c r="M5" s="87">
        <v>41608</v>
      </c>
      <c r="N5" s="87">
        <v>41639</v>
      </c>
      <c r="O5" s="88">
        <v>41670</v>
      </c>
      <c r="P5" s="88">
        <v>41698</v>
      </c>
      <c r="Q5" s="88">
        <v>41729</v>
      </c>
      <c r="R5" s="88">
        <v>41759</v>
      </c>
      <c r="S5" s="88">
        <v>41790</v>
      </c>
      <c r="T5" s="88">
        <v>41820</v>
      </c>
      <c r="U5" s="88">
        <v>41851</v>
      </c>
      <c r="V5" s="88">
        <v>41882</v>
      </c>
      <c r="W5" s="88">
        <v>41912</v>
      </c>
      <c r="X5" s="88">
        <v>41943</v>
      </c>
      <c r="Y5" s="88">
        <v>41973</v>
      </c>
      <c r="Z5" s="88">
        <v>42004</v>
      </c>
      <c r="AA5" s="87">
        <v>42035</v>
      </c>
      <c r="AB5" s="87">
        <v>42063</v>
      </c>
      <c r="AC5" s="87">
        <v>42094</v>
      </c>
      <c r="AD5" s="87">
        <v>42124</v>
      </c>
      <c r="AE5" s="87">
        <v>42155</v>
      </c>
      <c r="AF5" s="87">
        <v>42185</v>
      </c>
      <c r="AG5" s="87">
        <v>42216</v>
      </c>
      <c r="AH5" s="87">
        <v>42247</v>
      </c>
      <c r="AI5" s="87">
        <v>42277</v>
      </c>
      <c r="AJ5" s="87">
        <v>42308</v>
      </c>
      <c r="AK5" s="87">
        <v>42338</v>
      </c>
      <c r="AL5" s="87">
        <v>42339</v>
      </c>
      <c r="AM5" s="88">
        <v>42370</v>
      </c>
      <c r="AN5" s="88">
        <v>42401</v>
      </c>
    </row>
    <row r="6" spans="2:40" x14ac:dyDescent="0.25">
      <c r="B6" s="87" t="s">
        <v>178</v>
      </c>
      <c r="C6" s="90" t="s">
        <v>41</v>
      </c>
      <c r="D6" s="90" t="s">
        <v>41</v>
      </c>
      <c r="E6" s="90" t="s">
        <v>41</v>
      </c>
      <c r="F6" s="90" t="s">
        <v>41</v>
      </c>
      <c r="G6" s="90" t="s">
        <v>41</v>
      </c>
      <c r="H6" s="90" t="s">
        <v>41</v>
      </c>
      <c r="I6" s="90" t="s">
        <v>41</v>
      </c>
      <c r="J6" s="90" t="s">
        <v>41</v>
      </c>
      <c r="K6" s="90" t="s">
        <v>41</v>
      </c>
      <c r="L6" s="90" t="s">
        <v>41</v>
      </c>
      <c r="M6" s="90" t="s">
        <v>41</v>
      </c>
      <c r="N6" s="90" t="s">
        <v>41</v>
      </c>
      <c r="O6" s="91">
        <v>122377583.78599997</v>
      </c>
      <c r="P6" s="91">
        <v>118052857.26900001</v>
      </c>
      <c r="Q6" s="91">
        <v>99849442.798500001</v>
      </c>
      <c r="R6" s="91">
        <v>94160943.138999999</v>
      </c>
      <c r="S6" s="91">
        <v>86508754.668999985</v>
      </c>
      <c r="T6" s="91">
        <v>92508443.657499999</v>
      </c>
      <c r="U6" s="91">
        <v>102208187.039</v>
      </c>
      <c r="V6" s="91">
        <v>109344271.58999999</v>
      </c>
      <c r="W6" s="91">
        <v>78162310.590000004</v>
      </c>
      <c r="X6" s="91">
        <v>82487096.246999979</v>
      </c>
      <c r="Y6" s="91">
        <v>94708326.889999986</v>
      </c>
      <c r="Z6" s="91">
        <v>86511187.420000002</v>
      </c>
      <c r="AA6" s="90">
        <v>81935945.49000001</v>
      </c>
      <c r="AB6" s="90">
        <v>78176844.287500009</v>
      </c>
      <c r="AC6" s="90">
        <v>62706595.898000002</v>
      </c>
      <c r="AD6" s="90">
        <v>67987036.400000006</v>
      </c>
      <c r="AE6" s="90">
        <v>66939074.273000002</v>
      </c>
      <c r="AF6" s="90">
        <v>63897521.149999991</v>
      </c>
      <c r="AG6" s="90">
        <v>62174308.849999994</v>
      </c>
      <c r="AH6" s="90">
        <v>70948653.480000004</v>
      </c>
      <c r="AI6" s="90">
        <v>72458005.280000016</v>
      </c>
      <c r="AJ6" s="90">
        <v>58840693.684999995</v>
      </c>
      <c r="AK6" s="90">
        <v>72652922.98999998</v>
      </c>
      <c r="AL6" s="90">
        <v>63650055.137799993</v>
      </c>
      <c r="AM6" s="91">
        <v>110495662.32510002</v>
      </c>
      <c r="AN6" s="91">
        <v>76510728.175100014</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Master_Cost of Credit</vt:lpstr>
      <vt:lpstr>Master_NPL vs Delinquency 61+</vt:lpstr>
      <vt:lpstr>SBNA</vt:lpstr>
      <vt:lpstr>SC</vt:lpstr>
      <vt:lpstr>PR</vt:lpstr>
      <vt:lpstr>NY</vt:lpstr>
      <vt:lpstr>Miami</vt:lpstr>
      <vt:lpstr>Raw Data--&gt;</vt:lpstr>
      <vt:lpstr>Delinquency 61+</vt:lpstr>
      <vt:lpstr>Metrics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2016-03-22T20:37:51Z</dcterms:modified>
</cp:coreProperties>
</file>